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240" windowHeight="12540"/>
  </bookViews>
  <sheets>
    <sheet name="标价牌" sheetId="2" r:id="rId1"/>
    <sheet name="价目表（低层住宅）" sheetId="10" r:id="rId2"/>
    <sheet name="价目表(商业)" sheetId="13" r:id="rId3"/>
    <sheet name="价目表（小高层住宅）" sheetId="3" r:id="rId4"/>
    <sheet name="Sheet1" sheetId="14" state="hidden" r:id="rId5"/>
  </sheets>
  <definedNames>
    <definedName name="_xlnm._FilterDatabase" localSheetId="1" hidden="1">'价目表（低层住宅）'!$A$4:$M$4</definedName>
    <definedName name="_xlnm._FilterDatabase" localSheetId="3" hidden="1">'价目表（小高层住宅）'!$A$4:$M$17</definedName>
  </definedNames>
  <calcPr calcId="125725"/>
</workbook>
</file>

<file path=xl/calcChain.xml><?xml version="1.0" encoding="utf-8"?>
<calcChain xmlns="http://schemas.openxmlformats.org/spreadsheetml/2006/main">
  <c r="G45" i="14"/>
  <c r="E45"/>
  <c r="C45"/>
  <c r="G44"/>
  <c r="F44"/>
  <c r="E44"/>
  <c r="D44"/>
  <c r="C44"/>
  <c r="B44"/>
  <c r="G43"/>
  <c r="F43"/>
  <c r="D43"/>
  <c r="C43"/>
  <c r="G42"/>
  <c r="F42"/>
  <c r="D42"/>
  <c r="C42"/>
  <c r="G41"/>
  <c r="F41"/>
  <c r="D41"/>
  <c r="C41"/>
  <c r="G40"/>
  <c r="F40"/>
  <c r="D40"/>
  <c r="C40"/>
  <c r="G39"/>
  <c r="F39"/>
  <c r="D39"/>
  <c r="C39"/>
  <c r="G38"/>
  <c r="F38"/>
  <c r="D38"/>
  <c r="C38"/>
  <c r="G37"/>
  <c r="F37"/>
  <c r="E37"/>
  <c r="D37"/>
  <c r="C37"/>
  <c r="B37"/>
  <c r="G36"/>
  <c r="F36"/>
  <c r="D36"/>
  <c r="C36"/>
  <c r="G35"/>
  <c r="F35"/>
  <c r="D35"/>
  <c r="C35"/>
  <c r="G34"/>
  <c r="F34"/>
  <c r="E34"/>
  <c r="D34"/>
  <c r="C34"/>
  <c r="B34"/>
  <c r="G33"/>
  <c r="F33"/>
  <c r="D33"/>
  <c r="C33"/>
  <c r="G32"/>
  <c r="F32"/>
  <c r="D32"/>
  <c r="C32"/>
  <c r="G31"/>
  <c r="F31"/>
  <c r="D31"/>
  <c r="C31"/>
  <c r="G30"/>
  <c r="F30"/>
  <c r="D30"/>
  <c r="C30"/>
  <c r="G29"/>
  <c r="F29"/>
  <c r="D29"/>
  <c r="C29"/>
  <c r="G28"/>
  <c r="F28"/>
  <c r="D28"/>
  <c r="C28"/>
  <c r="G27"/>
  <c r="F27"/>
  <c r="D27"/>
  <c r="C27"/>
  <c r="G26"/>
  <c r="F26"/>
  <c r="D26"/>
  <c r="C26"/>
  <c r="G25"/>
  <c r="F25"/>
  <c r="D25"/>
  <c r="C25"/>
  <c r="G22"/>
  <c r="F21"/>
  <c r="E21"/>
  <c r="D21"/>
  <c r="C21"/>
  <c r="B21"/>
  <c r="G20"/>
  <c r="F20"/>
  <c r="D20"/>
  <c r="G19"/>
  <c r="F19"/>
  <c r="D19"/>
  <c r="G18"/>
  <c r="F18"/>
  <c r="D18"/>
  <c r="G17"/>
  <c r="F17"/>
  <c r="D17"/>
  <c r="G16"/>
  <c r="F16"/>
  <c r="D16"/>
  <c r="G15"/>
  <c r="F15"/>
  <c r="D15"/>
  <c r="F14"/>
  <c r="E14"/>
  <c r="D14"/>
  <c r="C14"/>
  <c r="B14"/>
  <c r="G13"/>
  <c r="F13"/>
  <c r="D13"/>
  <c r="G12"/>
  <c r="F12"/>
  <c r="D12"/>
  <c r="D11"/>
  <c r="C11"/>
  <c r="B11"/>
  <c r="G10"/>
  <c r="D10"/>
  <c r="G9"/>
  <c r="D9"/>
  <c r="G8"/>
  <c r="D8"/>
  <c r="G7"/>
  <c r="D7"/>
  <c r="G6"/>
  <c r="D6"/>
  <c r="G5"/>
  <c r="D5"/>
  <c r="G4"/>
  <c r="D4"/>
  <c r="G3"/>
  <c r="D3"/>
  <c r="G2"/>
  <c r="D2"/>
</calcChain>
</file>

<file path=xl/sharedStrings.xml><?xml version="1.0" encoding="utf-8"?>
<sst xmlns="http://schemas.openxmlformats.org/spreadsheetml/2006/main" count="292" uniqueCount="166">
  <si>
    <t>商品房销售标价牌</t>
  </si>
  <si>
    <t>开发企业名称</t>
  </si>
  <si>
    <t>余姚开投蓝城投资开发有限公司</t>
  </si>
  <si>
    <t>楼盘名称</t>
  </si>
  <si>
    <t>坐落位置</t>
  </si>
  <si>
    <t>余姚市阳明西路北侧、舜水北路西侧</t>
  </si>
  <si>
    <t>预售许可证号码</t>
  </si>
  <si>
    <t>余房预许字2020第07号、余房预许字2020第023号</t>
  </si>
  <si>
    <t>预售许可套数（幢号）</t>
  </si>
  <si>
    <t>住宅279套、储藏间88个、商业17套、车位532个</t>
  </si>
  <si>
    <t>土地性质</t>
  </si>
  <si>
    <t>城镇住宅用地</t>
  </si>
  <si>
    <t>土地使用起止年限</t>
  </si>
  <si>
    <t>2019年8月20日至2089年8月19日</t>
  </si>
  <si>
    <t>容积率</t>
  </si>
  <si>
    <t>建筑结构</t>
  </si>
  <si>
    <t>框架结构、框架剪力墙结构</t>
  </si>
  <si>
    <t>绿化率</t>
  </si>
  <si>
    <t>车位配比率</t>
  </si>
  <si>
    <t>1:1.9</t>
  </si>
  <si>
    <t>装修状况</t>
  </si>
  <si>
    <t>毛坯</t>
  </si>
  <si>
    <t>房屋类型</t>
  </si>
  <si>
    <t>低层住宅、小高层住宅、商业、储藏间、车位</t>
  </si>
  <si>
    <t>房源概况</t>
  </si>
  <si>
    <t>户型</t>
  </si>
  <si>
    <t>三室两厅二卫、三室两厅三卫、四室两厅二卫、四室两厅三卫、五室两厅二卫、五室两厅三卫</t>
  </si>
  <si>
    <t>建筑面积</t>
  </si>
  <si>
    <t>92-360㎡</t>
  </si>
  <si>
    <t>可供销售房屋总套数</t>
  </si>
  <si>
    <t>当期销售推出（调整）商品房总套数</t>
  </si>
  <si>
    <t>住宅11套、商业6套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</si>
  <si>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</si>
  <si>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</si>
  <si>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</si>
  <si>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</si>
  <si>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</si>
  <si>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</si>
  <si>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</si>
  <si>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</si>
  <si>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无</t>
  </si>
  <si>
    <t>享受优惠折扣条件</t>
  </si>
  <si>
    <t>住宅优惠：                                                                       （低层住宅）：
1.付款方式优惠：
采用一次性付款的享受房屋总价的 2% 优惠；
（小高层住宅）：
1.付款方式优惠：
采用一次性付款的享受房屋总价的 2% 优惠；</t>
  </si>
  <si>
    <t>商业优惠：
1.准时签约优惠：成功认购后 7 天内支付应付首付款并签订《商品房买卖合同》享受房屋总价的 2% 优惠； 
2.付款方式优惠：
采用银行按揭贷款方式付款的，首付款比例不低于70%的享受房屋总价的 2% 优惠；
采用一次性付款的享受房屋总价的 5% 优惠；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</si>
  <si>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</si>
  <si>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</si>
  <si>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</si>
  <si>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</si>
  <si>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</si>
  <si>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权证代办费</t>
  </si>
  <si>
    <t>根据市场价格</t>
  </si>
  <si>
    <t>根据交付时代办公司规定</t>
  </si>
  <si>
    <t>物业专项维修资金</t>
  </si>
  <si>
    <t>按实收取</t>
  </si>
  <si>
    <t>根据交房时相关政策规定</t>
  </si>
  <si>
    <t>余姚市住房和城乡建设局</t>
  </si>
  <si>
    <t>契税、印花税、登记费</t>
  </si>
  <si>
    <t>按时收取</t>
  </si>
  <si>
    <t>余姚财政局</t>
  </si>
  <si>
    <t>前期物业服务</t>
  </si>
  <si>
    <t>物业服务单位名称</t>
  </si>
  <si>
    <t>服务内容与标准</t>
  </si>
  <si>
    <t>余姚蓝众甬新生活服务有限公司</t>
  </si>
  <si>
    <t>低层住宅</t>
  </si>
  <si>
    <t>5.5元/•平方米</t>
  </si>
  <si>
    <t>中标通知书</t>
  </si>
  <si>
    <t>小高层住宅</t>
  </si>
  <si>
    <t>1层</t>
  </si>
  <si>
    <t>2.9元/月•平方米</t>
  </si>
  <si>
    <t>2-4层</t>
  </si>
  <si>
    <t>3.2元/月•平方米</t>
  </si>
  <si>
    <t>5-9层</t>
  </si>
  <si>
    <t>3.4元/月•平方米</t>
  </si>
  <si>
    <t>商业</t>
  </si>
  <si>
    <t>5.5元/月•平方米</t>
  </si>
  <si>
    <t>地下车位公共设施使用费</t>
  </si>
  <si>
    <t>60元/月•个</t>
  </si>
  <si>
    <t>建筑垃圾装潢垃圾清运费</t>
  </si>
  <si>
    <t>住宅 6元/平方米·次</t>
  </si>
  <si>
    <t>特别提示</t>
  </si>
  <si>
    <t>商品房和车库（车位）、辅房销售的具体标价内容详见价目表或价格手册。价格举报电话：12358</t>
  </si>
  <si>
    <t>填制日期：</t>
  </si>
  <si>
    <t>商品房销售价目表（低层住宅）</t>
  </si>
  <si>
    <t>楼盘名称：明庐</t>
  </si>
  <si>
    <t>填报日期：2020年8月12日</t>
  </si>
  <si>
    <t>幢号</t>
  </si>
  <si>
    <t>单元</t>
  </si>
  <si>
    <t>室号</t>
  </si>
  <si>
    <t>层高(m)</t>
  </si>
  <si>
    <t>套内建筑面积</t>
  </si>
  <si>
    <t>公摊建筑面积</t>
  </si>
  <si>
    <t>计价单位</t>
  </si>
  <si>
    <t>销售单价(元）</t>
  </si>
  <si>
    <t>房屋总价（元)</t>
  </si>
  <si>
    <t>销售状态</t>
  </si>
  <si>
    <t>备注</t>
  </si>
  <si>
    <t>1幢</t>
  </si>
  <si>
    <r>
      <rPr>
        <sz val="11"/>
        <color theme="1"/>
        <rFont val="宋体"/>
        <family val="3"/>
        <charset val="134"/>
        <scheme val="minor"/>
      </rPr>
      <t>1</t>
    </r>
    <r>
      <rPr>
        <sz val="11"/>
        <color theme="1"/>
        <rFont val="宋体"/>
        <family val="3"/>
        <charset val="134"/>
        <scheme val="minor"/>
      </rPr>
      <t>-</t>
    </r>
    <r>
      <rPr>
        <sz val="11"/>
        <color theme="1"/>
        <rFont val="宋体"/>
        <family val="3"/>
        <charset val="134"/>
        <scheme val="minor"/>
      </rPr>
      <t>06</t>
    </r>
  </si>
  <si>
    <t>*3.7—5.2/3.6/3.2-5.5</t>
  </si>
  <si>
    <t>四室两厅三卫</t>
  </si>
  <si>
    <t>元/㎡</t>
  </si>
  <si>
    <t>未售</t>
  </si>
  <si>
    <t>（*层高：地下室/一层/二层）
另包含有一间储藏室D-1-06，建筑面积205.32㎡</t>
  </si>
  <si>
    <t>6幢</t>
  </si>
  <si>
    <r>
      <rPr>
        <sz val="11"/>
        <color theme="1"/>
        <rFont val="宋体"/>
        <family val="3"/>
        <charset val="134"/>
        <scheme val="minor"/>
      </rPr>
      <t>6</t>
    </r>
    <r>
      <rPr>
        <sz val="11"/>
        <color theme="1"/>
        <rFont val="宋体"/>
        <family val="3"/>
        <charset val="134"/>
        <scheme val="minor"/>
      </rPr>
      <t>-</t>
    </r>
    <r>
      <rPr>
        <sz val="11"/>
        <color theme="1"/>
        <rFont val="宋体"/>
        <family val="3"/>
        <charset val="134"/>
        <scheme val="minor"/>
      </rPr>
      <t>2-01</t>
    </r>
  </si>
  <si>
    <t>（*层高：地下室/一层/二层）
另包含有一间储藏室D-6-2-01，建筑面积143.97㎡</t>
  </si>
  <si>
    <t>总套数：2套</t>
  </si>
  <si>
    <t>总面积：595.32㎡</t>
  </si>
  <si>
    <t>总均价：51021.86元/㎡</t>
  </si>
  <si>
    <t>总价：30374334元</t>
  </si>
  <si>
    <t>价格举报电话：</t>
  </si>
  <si>
    <t>商品房销售价目表（商业）</t>
  </si>
  <si>
    <t>7幢</t>
  </si>
  <si>
    <t>119号</t>
  </si>
  <si>
    <t>*3.7—5.2/3.9/3.2</t>
  </si>
  <si>
    <t>/</t>
  </si>
  <si>
    <t>（*层高：地下室/一层/二层）        包含有一间储藏室D-119，建筑面积81.30㎡</t>
  </si>
  <si>
    <t>120号</t>
  </si>
  <si>
    <t>（*层高：地下室/一层/二层）        包含有一间储藏室D-120，建筑面积71.66㎡</t>
  </si>
  <si>
    <t>121号</t>
  </si>
  <si>
    <t>（*层高：地下室/一层/二层）        包含有一间储藏室D-121，建筑面积49.97㎡</t>
  </si>
  <si>
    <t>122号</t>
  </si>
  <si>
    <t>（*层高：地下室/一层/二层）        包含有一间储藏室D-122，建筑面积49.97㎡</t>
  </si>
  <si>
    <t>123号</t>
  </si>
  <si>
    <t>（*层高：地下室/一层/二层）        包含有一间储藏室D-123，建筑面积54.49㎡</t>
  </si>
  <si>
    <t>124、125号</t>
  </si>
  <si>
    <t>（*层高：地下室/一层/二层）        包含有一间储藏室D-124、125，建筑面积76.24㎡</t>
  </si>
  <si>
    <t>总套数：6套</t>
  </si>
  <si>
    <t>总面积：1650.43㎡</t>
  </si>
  <si>
    <t>总均价：32831.38元/㎡</t>
  </si>
  <si>
    <t>总价：54185895元</t>
  </si>
  <si>
    <t>商品房销售价目表（小高层住宅）</t>
  </si>
  <si>
    <t>9幢</t>
  </si>
  <si>
    <t>10幢</t>
  </si>
  <si>
    <t>12幢</t>
  </si>
  <si>
    <t>二室两厅一卫</t>
  </si>
  <si>
    <t>总套数：9套</t>
  </si>
  <si>
    <t>总面积：1454.02㎡</t>
  </si>
  <si>
    <t>总均价：26379.00元/㎡</t>
  </si>
  <si>
    <t>总价：38355590元</t>
  </si>
  <si>
    <t>房号</t>
  </si>
  <si>
    <t>调整后表价价</t>
  </si>
  <si>
    <t>原表价</t>
  </si>
  <si>
    <t>增加货值</t>
  </si>
  <si>
    <t>9-101</t>
  </si>
  <si>
    <t>9-102</t>
  </si>
  <si>
    <t>9-201</t>
  </si>
  <si>
    <t>9-103</t>
  </si>
  <si>
    <t>10-101</t>
  </si>
  <si>
    <t>10-102</t>
  </si>
  <si>
    <t>10-103</t>
  </si>
  <si>
    <t>12-301</t>
  </si>
  <si>
    <t>12-501</t>
  </si>
  <si>
    <t>7-119号</t>
  </si>
  <si>
    <t>7-120号</t>
  </si>
  <si>
    <t>7-121号</t>
  </si>
  <si>
    <t>7-122号</t>
  </si>
  <si>
    <t>7-123号</t>
  </si>
  <si>
    <t>7-124、125号</t>
  </si>
  <si>
    <t>合计</t>
  </si>
  <si>
    <t>调整后底价</t>
  </si>
  <si>
    <t>调整后底单价</t>
  </si>
  <si>
    <t>原底价</t>
  </si>
  <si>
    <t>原底单价</t>
  </si>
  <si>
    <t>明庐</t>
    <phoneticPr fontId="10" type="noConversion"/>
  </si>
  <si>
    <t>住宅16套、储藏间88个、商业17套、车位532个</t>
    <phoneticPr fontId="10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</si>
</sst>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_ "/>
    <numFmt numFmtId="178" formatCode="[$-F800]dddd\,\ mmmm\ dd\,\ yyyy"/>
    <numFmt numFmtId="179" formatCode="0.0000_ "/>
    <numFmt numFmtId="180" formatCode="0_);[Red]\(0\)"/>
  </numFmts>
  <fonts count="1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b/>
      <sz val="20"/>
      <name val="宋体"/>
      <family val="3"/>
      <charset val="134"/>
    </font>
    <font>
      <sz val="11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8" fillId="0" borderId="0" applyProtection="0">
      <alignment vertical="center"/>
    </xf>
    <xf numFmtId="178" fontId="3" fillId="0" borderId="0">
      <alignment vertical="center"/>
    </xf>
  </cellStyleXfs>
  <cellXfs count="118">
    <xf numFmtId="0" fontId="0" fillId="0" borderId="0" xfId="0">
      <alignment vertical="center"/>
    </xf>
    <xf numFmtId="177" fontId="0" fillId="0" borderId="0" xfId="0" applyNumberFormat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76" fontId="0" fillId="2" borderId="0" xfId="0" applyNumberFormat="1" applyFill="1" applyAlignment="1">
      <alignment horizontal="center" vertical="center"/>
    </xf>
    <xf numFmtId="0" fontId="0" fillId="2" borderId="0" xfId="0" applyFill="1" applyAlignment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179" fontId="0" fillId="2" borderId="0" xfId="0" applyNumberFormat="1" applyFill="1">
      <alignment vertical="center"/>
    </xf>
    <xf numFmtId="177" fontId="0" fillId="2" borderId="0" xfId="0" applyNumberFormat="1" applyFill="1">
      <alignment vertical="center"/>
    </xf>
    <xf numFmtId="0" fontId="3" fillId="2" borderId="0" xfId="1" applyNumberFormat="1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horizontal="center" vertical="center"/>
    </xf>
    <xf numFmtId="179" fontId="3" fillId="2" borderId="0" xfId="1" applyNumberFormat="1" applyFont="1" applyFill="1" applyBorder="1" applyAlignment="1">
      <alignment horizontal="left" vertical="center"/>
    </xf>
    <xf numFmtId="0" fontId="3" fillId="3" borderId="1" xfId="1" applyNumberFormat="1" applyFont="1" applyFill="1" applyBorder="1" applyAlignment="1">
      <alignment horizontal="center" vertical="center" wrapText="1"/>
    </xf>
    <xf numFmtId="179" fontId="3" fillId="3" borderId="1" xfId="1" applyNumberFormat="1" applyFont="1" applyFill="1" applyBorder="1" applyAlignment="1">
      <alignment horizontal="center" vertical="center" wrapText="1"/>
    </xf>
    <xf numFmtId="179" fontId="0" fillId="2" borderId="1" xfId="0" applyNumberFormat="1" applyFill="1" applyBorder="1" applyAlignment="1">
      <alignment horizontal="center" vertical="center"/>
    </xf>
    <xf numFmtId="177" fontId="3" fillId="2" borderId="0" xfId="1" applyNumberFormat="1" applyFont="1" applyFill="1" applyBorder="1" applyAlignment="1">
      <alignment horizontal="center" vertical="center"/>
    </xf>
    <xf numFmtId="177" fontId="3" fillId="3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80" fontId="0" fillId="2" borderId="1" xfId="0" applyNumberFormat="1" applyFill="1" applyBorder="1" applyAlignment="1">
      <alignment horizontal="center" vertical="center"/>
    </xf>
    <xf numFmtId="176" fontId="0" fillId="2" borderId="0" xfId="0" applyNumberFormat="1" applyFill="1">
      <alignment vertical="center"/>
    </xf>
    <xf numFmtId="17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6" fontId="3" fillId="2" borderId="0" xfId="1" applyNumberFormat="1" applyFont="1" applyFill="1" applyBorder="1" applyAlignment="1">
      <alignment horizontal="center" vertical="center"/>
    </xf>
    <xf numFmtId="176" fontId="3" fillId="3" borderId="1" xfId="1" applyNumberFormat="1" applyFont="1" applyFill="1" applyBorder="1" applyAlignment="1">
      <alignment horizontal="center" vertical="center" wrapText="1"/>
    </xf>
    <xf numFmtId="177" fontId="0" fillId="2" borderId="1" xfId="0" applyNumberForma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3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31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7" fontId="3" fillId="0" borderId="1" xfId="0" quotePrefix="1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 wrapText="1"/>
    </xf>
    <xf numFmtId="0" fontId="2" fillId="2" borderId="0" xfId="1" applyNumberFormat="1" applyFont="1" applyFill="1" applyBorder="1" applyAlignment="1">
      <alignment horizontal="center" vertical="center"/>
    </xf>
    <xf numFmtId="179" fontId="2" fillId="2" borderId="0" xfId="1" applyNumberFormat="1" applyFont="1" applyFill="1" applyBorder="1" applyAlignment="1">
      <alignment horizontal="center" vertical="center"/>
    </xf>
    <xf numFmtId="176" fontId="2" fillId="2" borderId="0" xfId="1" applyNumberFormat="1" applyFont="1" applyFill="1" applyBorder="1" applyAlignment="1">
      <alignment horizontal="center" vertical="center"/>
    </xf>
    <xf numFmtId="177" fontId="2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left" vertical="center"/>
    </xf>
    <xf numFmtId="0" fontId="3" fillId="2" borderId="0" xfId="1" applyNumberFormat="1" applyFont="1" applyFill="1" applyBorder="1" applyAlignment="1">
      <alignment horizontal="center" vertical="center"/>
    </xf>
    <xf numFmtId="179" fontId="3" fillId="2" borderId="0" xfId="1" applyNumberFormat="1" applyFont="1" applyFill="1" applyBorder="1" applyAlignment="1">
      <alignment horizontal="left" vertical="center"/>
    </xf>
    <xf numFmtId="176" fontId="3" fillId="2" borderId="0" xfId="1" applyNumberFormat="1" applyFont="1" applyFill="1" applyBorder="1" applyAlignment="1">
      <alignment horizontal="center" vertical="center"/>
    </xf>
    <xf numFmtId="177" fontId="3" fillId="2" borderId="0" xfId="1" applyNumberFormat="1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3">
    <cellStyle name="常规" xfId="0" builtinId="0"/>
    <cellStyle name="常规 12 2" xfId="2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9"/>
  <sheetViews>
    <sheetView tabSelected="1" topLeftCell="A10" zoomScale="85" zoomScaleNormal="85" workbookViewId="0">
      <selection activeCell="E9" sqref="E9:H9"/>
    </sheetView>
  </sheetViews>
  <sheetFormatPr defaultColWidth="9" defaultRowHeight="13.5"/>
  <cols>
    <col min="1" max="1" width="3.875" style="34" customWidth="1"/>
    <col min="2" max="2" width="14.5" style="36" customWidth="1"/>
    <col min="3" max="3" width="10.125" style="34" customWidth="1"/>
    <col min="4" max="4" width="10.625" style="34" customWidth="1"/>
    <col min="5" max="5" width="12.875" style="34" customWidth="1"/>
    <col min="6" max="6" width="16.5" style="34" customWidth="1"/>
    <col min="7" max="7" width="27.25" style="34" customWidth="1"/>
    <col min="8" max="8" width="17.875" style="34" customWidth="1"/>
    <col min="9" max="16384" width="9" style="34"/>
  </cols>
  <sheetData>
    <row r="1" spans="2:8" ht="31.5">
      <c r="B1" s="99" t="s">
        <v>0</v>
      </c>
      <c r="C1" s="99"/>
      <c r="D1" s="99"/>
      <c r="E1" s="99"/>
      <c r="F1" s="99"/>
      <c r="G1" s="99"/>
      <c r="H1" s="99"/>
    </row>
    <row r="2" spans="2:8" s="35" customFormat="1" ht="24" customHeight="1">
      <c r="B2" s="37" t="s">
        <v>1</v>
      </c>
      <c r="C2" s="100" t="s">
        <v>2</v>
      </c>
      <c r="D2" s="100"/>
      <c r="E2" s="100"/>
      <c r="F2" s="38" t="s">
        <v>3</v>
      </c>
      <c r="G2" s="100" t="s">
        <v>164</v>
      </c>
      <c r="H2" s="101"/>
    </row>
    <row r="3" spans="2:8" s="35" customFormat="1" ht="27.95" customHeight="1">
      <c r="B3" s="56" t="s">
        <v>4</v>
      </c>
      <c r="C3" s="65" t="s">
        <v>5</v>
      </c>
      <c r="D3" s="66"/>
      <c r="E3" s="67"/>
      <c r="F3" s="39" t="s">
        <v>6</v>
      </c>
      <c r="G3" s="95" t="s">
        <v>7</v>
      </c>
      <c r="H3" s="98"/>
    </row>
    <row r="4" spans="2:8" s="35" customFormat="1" ht="30" customHeight="1">
      <c r="B4" s="57"/>
      <c r="C4" s="68"/>
      <c r="D4" s="69"/>
      <c r="E4" s="70"/>
      <c r="F4" s="42" t="s">
        <v>8</v>
      </c>
      <c r="G4" s="102" t="s">
        <v>9</v>
      </c>
      <c r="H4" s="103"/>
    </row>
    <row r="5" spans="2:8" s="35" customFormat="1" ht="36" customHeight="1">
      <c r="B5" s="43" t="s">
        <v>10</v>
      </c>
      <c r="C5" s="40" t="s">
        <v>11</v>
      </c>
      <c r="D5" s="39" t="s">
        <v>12</v>
      </c>
      <c r="E5" s="94" t="s">
        <v>13</v>
      </c>
      <c r="F5" s="95"/>
      <c r="G5" s="39" t="s">
        <v>14</v>
      </c>
      <c r="H5" s="41">
        <v>1.35</v>
      </c>
    </row>
    <row r="6" spans="2:8" s="35" customFormat="1" ht="40.5">
      <c r="B6" s="43" t="s">
        <v>15</v>
      </c>
      <c r="C6" s="40" t="s">
        <v>16</v>
      </c>
      <c r="D6" s="39" t="s">
        <v>17</v>
      </c>
      <c r="E6" s="44">
        <v>0.3</v>
      </c>
      <c r="F6" s="39" t="s">
        <v>18</v>
      </c>
      <c r="G6" s="96" t="s">
        <v>19</v>
      </c>
      <c r="H6" s="97"/>
    </row>
    <row r="7" spans="2:8" s="35" customFormat="1" ht="27.95" customHeight="1">
      <c r="B7" s="43" t="s">
        <v>20</v>
      </c>
      <c r="C7" s="95" t="s">
        <v>21</v>
      </c>
      <c r="D7" s="95"/>
      <c r="E7" s="95"/>
      <c r="F7" s="39" t="s">
        <v>22</v>
      </c>
      <c r="G7" s="95" t="s">
        <v>23</v>
      </c>
      <c r="H7" s="98"/>
    </row>
    <row r="8" spans="2:8" s="35" customFormat="1" ht="78" customHeight="1">
      <c r="B8" s="58" t="s">
        <v>24</v>
      </c>
      <c r="C8" s="45" t="s">
        <v>25</v>
      </c>
      <c r="D8" s="92" t="s">
        <v>26</v>
      </c>
      <c r="E8" s="92"/>
      <c r="F8" s="45" t="s">
        <v>27</v>
      </c>
      <c r="G8" s="92" t="s">
        <v>28</v>
      </c>
      <c r="H8" s="93"/>
    </row>
    <row r="9" spans="2:8" s="35" customFormat="1" ht="39.950000000000003" customHeight="1">
      <c r="B9" s="58"/>
      <c r="C9" s="91" t="s">
        <v>29</v>
      </c>
      <c r="D9" s="91"/>
      <c r="E9" s="92" t="s">
        <v>165</v>
      </c>
      <c r="F9" s="92"/>
      <c r="G9" s="92"/>
      <c r="H9" s="93"/>
    </row>
    <row r="10" spans="2:8" s="35" customFormat="1" ht="30" customHeight="1">
      <c r="B10" s="58"/>
      <c r="C10" s="91" t="s">
        <v>30</v>
      </c>
      <c r="D10" s="91"/>
      <c r="E10" s="92" t="s">
        <v>31</v>
      </c>
      <c r="F10" s="92"/>
      <c r="G10" s="92"/>
      <c r="H10" s="93"/>
    </row>
    <row r="11" spans="2:8" s="35" customFormat="1" ht="18" customHeight="1">
      <c r="B11" s="58" t="s">
        <v>32</v>
      </c>
      <c r="C11" s="45" t="s">
        <v>33</v>
      </c>
      <c r="D11" s="45" t="s">
        <v>34</v>
      </c>
      <c r="E11" s="45" t="s">
        <v>35</v>
      </c>
      <c r="F11" s="45" t="s">
        <v>36</v>
      </c>
      <c r="G11" s="45" t="s">
        <v>37</v>
      </c>
      <c r="H11" s="46" t="s">
        <v>38</v>
      </c>
    </row>
    <row r="12" spans="2:8" s="35" customFormat="1" ht="18" customHeight="1">
      <c r="B12" s="58"/>
      <c r="C12" s="47" t="s">
        <v>39</v>
      </c>
      <c r="D12" s="47" t="s">
        <v>39</v>
      </c>
      <c r="E12" s="47" t="s">
        <v>39</v>
      </c>
      <c r="F12" s="47" t="s">
        <v>40</v>
      </c>
      <c r="G12" s="47" t="s">
        <v>39</v>
      </c>
      <c r="H12" s="48" t="s">
        <v>39</v>
      </c>
    </row>
    <row r="13" spans="2:8" s="35" customFormat="1" ht="102" customHeight="1">
      <c r="B13" s="75" t="s">
        <v>41</v>
      </c>
      <c r="C13" s="76"/>
      <c r="D13" s="88" t="s">
        <v>42</v>
      </c>
      <c r="E13" s="89"/>
      <c r="F13" s="89"/>
      <c r="G13" s="89"/>
      <c r="H13" s="90"/>
    </row>
    <row r="14" spans="2:8" s="35" customFormat="1" ht="95.1" customHeight="1">
      <c r="B14" s="77"/>
      <c r="C14" s="78"/>
      <c r="D14" s="88" t="s">
        <v>43</v>
      </c>
      <c r="E14" s="89"/>
      <c r="F14" s="89"/>
      <c r="G14" s="89"/>
      <c r="H14" s="90"/>
    </row>
    <row r="15" spans="2:8" s="35" customFormat="1" ht="33.75" customHeight="1">
      <c r="B15" s="58" t="s">
        <v>44</v>
      </c>
      <c r="C15" s="91" t="s">
        <v>45</v>
      </c>
      <c r="D15" s="91"/>
      <c r="E15" s="91" t="s">
        <v>46</v>
      </c>
      <c r="F15" s="91"/>
      <c r="G15" s="45" t="s">
        <v>47</v>
      </c>
      <c r="H15" s="46" t="s">
        <v>48</v>
      </c>
    </row>
    <row r="16" spans="2:8" s="35" customFormat="1" ht="18" customHeight="1">
      <c r="B16" s="58"/>
      <c r="C16" s="84" t="s">
        <v>49</v>
      </c>
      <c r="D16" s="85"/>
      <c r="E16" s="84" t="s">
        <v>50</v>
      </c>
      <c r="F16" s="85"/>
      <c r="G16" s="47" t="s">
        <v>51</v>
      </c>
      <c r="H16" s="48"/>
    </row>
    <row r="17" spans="2:8" s="35" customFormat="1" ht="27">
      <c r="B17" s="58"/>
      <c r="C17" s="84" t="s">
        <v>52</v>
      </c>
      <c r="D17" s="85"/>
      <c r="E17" s="86" t="s">
        <v>53</v>
      </c>
      <c r="F17" s="86"/>
      <c r="G17" s="47" t="s">
        <v>54</v>
      </c>
      <c r="H17" s="48" t="s">
        <v>55</v>
      </c>
    </row>
    <row r="18" spans="2:8" s="35" customFormat="1" ht="23.1" customHeight="1">
      <c r="B18" s="58"/>
      <c r="C18" s="84" t="s">
        <v>56</v>
      </c>
      <c r="D18" s="85"/>
      <c r="E18" s="86" t="s">
        <v>57</v>
      </c>
      <c r="F18" s="86"/>
      <c r="G18" s="47" t="s">
        <v>54</v>
      </c>
      <c r="H18" s="48" t="s">
        <v>58</v>
      </c>
    </row>
    <row r="19" spans="2:8" s="35" customFormat="1" ht="20.100000000000001" customHeight="1">
      <c r="B19" s="59" t="s">
        <v>59</v>
      </c>
      <c r="C19" s="87" t="s">
        <v>60</v>
      </c>
      <c r="D19" s="87"/>
      <c r="E19" s="87" t="s">
        <v>61</v>
      </c>
      <c r="F19" s="87"/>
      <c r="G19" s="39" t="s">
        <v>46</v>
      </c>
      <c r="H19" s="49" t="s">
        <v>47</v>
      </c>
    </row>
    <row r="20" spans="2:8" s="35" customFormat="1" ht="20.100000000000001" customHeight="1">
      <c r="B20" s="59"/>
      <c r="C20" s="71" t="s">
        <v>62</v>
      </c>
      <c r="D20" s="72"/>
      <c r="E20" s="79" t="s">
        <v>63</v>
      </c>
      <c r="F20" s="80"/>
      <c r="G20" s="50" t="s">
        <v>64</v>
      </c>
      <c r="H20" s="63" t="s">
        <v>65</v>
      </c>
    </row>
    <row r="21" spans="2:8" s="35" customFormat="1" ht="20.100000000000001" customHeight="1">
      <c r="B21" s="59"/>
      <c r="C21" s="73"/>
      <c r="D21" s="74"/>
      <c r="E21" s="60" t="s">
        <v>66</v>
      </c>
      <c r="F21" s="50" t="s">
        <v>67</v>
      </c>
      <c r="G21" s="50" t="s">
        <v>68</v>
      </c>
      <c r="H21" s="64"/>
    </row>
    <row r="22" spans="2:8" s="35" customFormat="1" ht="20.100000000000001" customHeight="1">
      <c r="B22" s="59"/>
      <c r="C22" s="73"/>
      <c r="D22" s="74"/>
      <c r="E22" s="61"/>
      <c r="F22" s="50" t="s">
        <v>69</v>
      </c>
      <c r="G22" s="50" t="s">
        <v>70</v>
      </c>
      <c r="H22" s="64"/>
    </row>
    <row r="23" spans="2:8" s="35" customFormat="1" ht="20.100000000000001" customHeight="1">
      <c r="B23" s="59"/>
      <c r="C23" s="73"/>
      <c r="D23" s="74"/>
      <c r="E23" s="62"/>
      <c r="F23" s="50" t="s">
        <v>71</v>
      </c>
      <c r="G23" s="50" t="s">
        <v>72</v>
      </c>
      <c r="H23" s="64"/>
    </row>
    <row r="24" spans="2:8" s="35" customFormat="1" ht="20.100000000000001" customHeight="1">
      <c r="B24" s="59"/>
      <c r="C24" s="73"/>
      <c r="D24" s="74"/>
      <c r="E24" s="79" t="s">
        <v>73</v>
      </c>
      <c r="F24" s="80"/>
      <c r="G24" s="50" t="s">
        <v>74</v>
      </c>
      <c r="H24" s="64"/>
    </row>
    <row r="25" spans="2:8" s="35" customFormat="1" ht="20.100000000000001" customHeight="1">
      <c r="B25" s="59"/>
      <c r="C25" s="73"/>
      <c r="D25" s="74"/>
      <c r="E25" s="79" t="s">
        <v>75</v>
      </c>
      <c r="F25" s="80"/>
      <c r="G25" s="50" t="s">
        <v>76</v>
      </c>
      <c r="H25" s="64"/>
    </row>
    <row r="26" spans="2:8" s="35" customFormat="1" ht="20.100000000000001" customHeight="1">
      <c r="B26" s="59"/>
      <c r="C26" s="73"/>
      <c r="D26" s="74"/>
      <c r="E26" s="79" t="s">
        <v>77</v>
      </c>
      <c r="F26" s="80"/>
      <c r="G26" s="50" t="s">
        <v>78</v>
      </c>
      <c r="H26" s="64"/>
    </row>
    <row r="27" spans="2:8" s="35" customFormat="1" ht="20.100000000000001" customHeight="1">
      <c r="B27" s="51" t="s">
        <v>79</v>
      </c>
      <c r="C27" s="81" t="s">
        <v>80</v>
      </c>
      <c r="D27" s="82"/>
      <c r="E27" s="82"/>
      <c r="F27" s="82"/>
      <c r="G27" s="82"/>
      <c r="H27" s="83"/>
    </row>
    <row r="29" spans="2:8">
      <c r="E29" s="53" t="s">
        <v>81</v>
      </c>
      <c r="F29" s="53"/>
      <c r="G29" s="54">
        <v>44055</v>
      </c>
      <c r="H29" s="55"/>
    </row>
  </sheetData>
  <mergeCells count="44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D13:H13"/>
    <mergeCell ref="D14:H14"/>
    <mergeCell ref="C15:D15"/>
    <mergeCell ref="E15:F15"/>
    <mergeCell ref="C16:D16"/>
    <mergeCell ref="E16:F16"/>
    <mergeCell ref="C27:H27"/>
    <mergeCell ref="C17:D17"/>
    <mergeCell ref="E17:F17"/>
    <mergeCell ref="C18:D18"/>
    <mergeCell ref="E18:F18"/>
    <mergeCell ref="C19:D19"/>
    <mergeCell ref="E19:F19"/>
    <mergeCell ref="E29:F29"/>
    <mergeCell ref="G29:H29"/>
    <mergeCell ref="B3:B4"/>
    <mergeCell ref="B8:B10"/>
    <mergeCell ref="B11:B12"/>
    <mergeCell ref="B15:B18"/>
    <mergeCell ref="B19:B26"/>
    <mergeCell ref="E21:E23"/>
    <mergeCell ref="H20:H26"/>
    <mergeCell ref="C3:E4"/>
    <mergeCell ref="C20:D26"/>
    <mergeCell ref="B13:C14"/>
    <mergeCell ref="E20:F20"/>
    <mergeCell ref="E24:F24"/>
    <mergeCell ref="E25:F25"/>
    <mergeCell ref="E26:F26"/>
  </mergeCells>
  <phoneticPr fontId="10" type="noConversion"/>
  <pageMargins left="0.27500000000000002" right="0.27500000000000002" top="0.63" bottom="0.57999999999999996" header="0.3" footer="0.3"/>
  <pageSetup paperSize="9" scale="82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view="pageBreakPreview" zoomScale="70" zoomScaleNormal="100" zoomScaleSheetLayoutView="70" workbookViewId="0">
      <pane ySplit="4" topLeftCell="A5" activePane="bottomLeft" state="frozen"/>
      <selection pane="bottomLeft" activeCell="F26" sqref="F26:F27"/>
    </sheetView>
  </sheetViews>
  <sheetFormatPr defaultColWidth="9" defaultRowHeight="13.5"/>
  <cols>
    <col min="1" max="1" width="5.125" style="11" customWidth="1"/>
    <col min="2" max="2" width="4.625" style="11" customWidth="1"/>
    <col min="3" max="3" width="9.75" style="12" customWidth="1"/>
    <col min="4" max="4" width="24.125" style="11" customWidth="1"/>
    <col min="5" max="5" width="14" style="11" customWidth="1"/>
    <col min="6" max="6" width="9.375" style="13" customWidth="1"/>
    <col min="7" max="7" width="9.875" style="14" customWidth="1"/>
    <col min="8" max="8" width="9.5" style="14" customWidth="1"/>
    <col min="9" max="9" width="6.375" style="13" customWidth="1"/>
    <col min="10" max="10" width="9.75" style="26" customWidth="1"/>
    <col min="11" max="11" width="10.5" style="15" customWidth="1"/>
    <col min="12" max="12" width="6.75" style="13" customWidth="1"/>
    <col min="13" max="13" width="28" style="13" customWidth="1"/>
    <col min="14" max="16384" width="9" style="13"/>
  </cols>
  <sheetData>
    <row r="1" spans="1:13" s="9" customFormat="1" ht="35.25" customHeight="1">
      <c r="A1" s="104" t="s">
        <v>82</v>
      </c>
      <c r="B1" s="104"/>
      <c r="C1" s="104"/>
      <c r="D1" s="104"/>
      <c r="E1" s="104"/>
      <c r="F1" s="104"/>
      <c r="G1" s="105"/>
      <c r="H1" s="105"/>
      <c r="I1" s="104"/>
      <c r="J1" s="106"/>
      <c r="K1" s="107"/>
      <c r="L1" s="104"/>
      <c r="M1" s="104"/>
    </row>
    <row r="2" spans="1:13" s="9" customFormat="1" ht="24.75" customHeight="1">
      <c r="A2" s="108" t="s">
        <v>83</v>
      </c>
      <c r="B2" s="108"/>
      <c r="C2" s="108"/>
      <c r="D2" s="108"/>
      <c r="E2" s="109"/>
      <c r="F2" s="108"/>
      <c r="G2" s="110"/>
      <c r="H2" s="110"/>
      <c r="I2" s="108"/>
      <c r="J2" s="111"/>
      <c r="K2" s="112"/>
      <c r="L2" s="108"/>
      <c r="M2" s="108"/>
    </row>
    <row r="3" spans="1:13" s="9" customFormat="1" ht="24.75" customHeight="1">
      <c r="A3" s="16"/>
      <c r="B3" s="16"/>
      <c r="C3" s="16"/>
      <c r="D3" s="16"/>
      <c r="E3" s="17"/>
      <c r="F3" s="16"/>
      <c r="G3" s="18"/>
      <c r="H3" s="18"/>
      <c r="I3" s="16"/>
      <c r="J3" s="29" t="s">
        <v>84</v>
      </c>
      <c r="K3" s="22"/>
      <c r="L3" s="16"/>
      <c r="M3" s="16"/>
    </row>
    <row r="4" spans="1:13" s="10" customFormat="1" ht="35.1" customHeight="1">
      <c r="A4" s="19" t="s">
        <v>85</v>
      </c>
      <c r="B4" s="19" t="s">
        <v>86</v>
      </c>
      <c r="C4" s="19" t="s">
        <v>87</v>
      </c>
      <c r="D4" s="19" t="s">
        <v>88</v>
      </c>
      <c r="E4" s="19" t="s">
        <v>25</v>
      </c>
      <c r="F4" s="19" t="s">
        <v>27</v>
      </c>
      <c r="G4" s="20" t="s">
        <v>89</v>
      </c>
      <c r="H4" s="20" t="s">
        <v>90</v>
      </c>
      <c r="I4" s="19" t="s">
        <v>91</v>
      </c>
      <c r="J4" s="30" t="s">
        <v>92</v>
      </c>
      <c r="K4" s="23" t="s">
        <v>93</v>
      </c>
      <c r="L4" s="19" t="s">
        <v>94</v>
      </c>
      <c r="M4" s="19" t="s">
        <v>95</v>
      </c>
    </row>
    <row r="5" spans="1:13" ht="60.95" customHeight="1">
      <c r="A5" s="3" t="s">
        <v>96</v>
      </c>
      <c r="B5" s="3">
        <v>1</v>
      </c>
      <c r="C5" s="6" t="s">
        <v>97</v>
      </c>
      <c r="D5" s="3" t="s">
        <v>98</v>
      </c>
      <c r="E5" s="3" t="s">
        <v>99</v>
      </c>
      <c r="F5" s="7">
        <v>302.64</v>
      </c>
      <c r="G5" s="33">
        <v>289.57560000000001</v>
      </c>
      <c r="H5" s="21">
        <v>13.064399999999999</v>
      </c>
      <c r="I5" s="24" t="s">
        <v>100</v>
      </c>
      <c r="J5" s="4">
        <v>49515</v>
      </c>
      <c r="K5" s="31">
        <v>14985219.6</v>
      </c>
      <c r="L5" s="3" t="s">
        <v>101</v>
      </c>
      <c r="M5" s="52" t="s">
        <v>102</v>
      </c>
    </row>
    <row r="6" spans="1:13" ht="60.95" customHeight="1">
      <c r="A6" s="3" t="s">
        <v>103</v>
      </c>
      <c r="B6" s="3">
        <v>2</v>
      </c>
      <c r="C6" s="6" t="s">
        <v>104</v>
      </c>
      <c r="D6" s="3" t="s">
        <v>98</v>
      </c>
      <c r="E6" s="3" t="s">
        <v>99</v>
      </c>
      <c r="F6" s="4">
        <v>292.68</v>
      </c>
      <c r="G6" s="21">
        <v>279.8288</v>
      </c>
      <c r="H6" s="21">
        <v>12.8512</v>
      </c>
      <c r="I6" s="24" t="s">
        <v>100</v>
      </c>
      <c r="J6" s="4">
        <v>52580</v>
      </c>
      <c r="K6" s="31">
        <v>15389114.4</v>
      </c>
      <c r="L6" s="3" t="s">
        <v>101</v>
      </c>
      <c r="M6" s="52" t="s">
        <v>105</v>
      </c>
    </row>
    <row r="7" spans="1:13">
      <c r="B7" s="13"/>
      <c r="C7" s="12" t="s">
        <v>106</v>
      </c>
      <c r="D7" s="13"/>
      <c r="F7" s="12" t="s">
        <v>107</v>
      </c>
      <c r="I7" s="26" t="s">
        <v>108</v>
      </c>
      <c r="K7" s="15" t="s">
        <v>109</v>
      </c>
    </row>
    <row r="10" spans="1:13">
      <c r="J10" s="113" t="s">
        <v>110</v>
      </c>
      <c r="K10" s="114"/>
      <c r="L10" s="28">
        <v>12358</v>
      </c>
    </row>
    <row r="11" spans="1:13">
      <c r="J11" s="32"/>
      <c r="K11" s="27"/>
      <c r="L11" s="28"/>
    </row>
    <row r="12" spans="1:13">
      <c r="J12" s="115"/>
      <c r="K12" s="116"/>
      <c r="L12" s="117"/>
    </row>
  </sheetData>
  <mergeCells count="4">
    <mergeCell ref="A1:M1"/>
    <mergeCell ref="A2:M2"/>
    <mergeCell ref="J10:K10"/>
    <mergeCell ref="J12:L12"/>
  </mergeCells>
  <phoneticPr fontId="10" type="noConversion"/>
  <pageMargins left="0.27" right="0.156944444444444" top="0.78680555555555598" bottom="0.44" header="0.3" footer="0.3"/>
  <pageSetup paperSize="9" scale="99" fitToHeight="0" orientation="landscape" horizontalDpi="200" verticalDpi="300" r:id="rId1"/>
  <rowBreaks count="2" manualBreakCount="2">
    <brk id="12" max="16383" man="1"/>
    <brk id="12" max="16383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2"/>
  <sheetViews>
    <sheetView view="pageBreakPreview" zoomScale="70" zoomScaleNormal="100" zoomScaleSheetLayoutView="70" workbookViewId="0">
      <selection activeCell="M5" sqref="M5:M10"/>
    </sheetView>
  </sheetViews>
  <sheetFormatPr defaultColWidth="9" defaultRowHeight="13.5"/>
  <cols>
    <col min="1" max="1" width="5.5" style="11" customWidth="1"/>
    <col min="2" max="2" width="3.75" style="11" customWidth="1"/>
    <col min="3" max="3" width="12.875" style="13" customWidth="1"/>
    <col min="4" max="4" width="19.625" style="11" customWidth="1"/>
    <col min="5" max="5" width="4.625" style="11" customWidth="1"/>
    <col min="6" max="6" width="19.625" style="13" customWidth="1"/>
    <col min="7" max="7" width="10.625" style="14" customWidth="1"/>
    <col min="8" max="8" width="9.5" style="14" customWidth="1"/>
    <col min="9" max="9" width="11.125" style="13" customWidth="1"/>
    <col min="10" max="10" width="11.25" style="26" customWidth="1"/>
    <col min="11" max="11" width="12.75" style="15" customWidth="1"/>
    <col min="12" max="12" width="6.5" style="13" customWidth="1"/>
    <col min="13" max="13" width="28.875" style="13" customWidth="1"/>
    <col min="14" max="16384" width="9" style="13"/>
  </cols>
  <sheetData>
    <row r="1" spans="1:13" s="9" customFormat="1" ht="35.25" customHeight="1">
      <c r="A1" s="104" t="s">
        <v>111</v>
      </c>
      <c r="B1" s="104"/>
      <c r="C1" s="104"/>
      <c r="D1" s="104"/>
      <c r="E1" s="104"/>
      <c r="F1" s="104"/>
      <c r="G1" s="105"/>
      <c r="H1" s="105"/>
      <c r="I1" s="104"/>
      <c r="J1" s="106"/>
      <c r="K1" s="107"/>
      <c r="L1" s="104"/>
      <c r="M1" s="104"/>
    </row>
    <row r="2" spans="1:13" s="9" customFormat="1" ht="24.75" customHeight="1">
      <c r="A2" s="108" t="s">
        <v>83</v>
      </c>
      <c r="B2" s="108"/>
      <c r="C2" s="108"/>
      <c r="D2" s="108"/>
      <c r="E2" s="109"/>
      <c r="F2" s="108"/>
      <c r="G2" s="110"/>
      <c r="H2" s="110"/>
      <c r="I2" s="108"/>
      <c r="J2" s="111"/>
      <c r="K2" s="112"/>
      <c r="L2" s="108"/>
      <c r="M2" s="108"/>
    </row>
    <row r="3" spans="1:13" s="9" customFormat="1" ht="24.75" customHeight="1">
      <c r="A3" s="16"/>
      <c r="B3" s="16"/>
      <c r="C3" s="16"/>
      <c r="D3" s="16"/>
      <c r="E3" s="17"/>
      <c r="F3" s="16"/>
      <c r="G3" s="18"/>
      <c r="H3" s="18"/>
      <c r="I3" s="16"/>
      <c r="J3" s="29" t="s">
        <v>84</v>
      </c>
      <c r="K3" s="22"/>
      <c r="L3" s="16"/>
      <c r="M3" s="16"/>
    </row>
    <row r="4" spans="1:13" s="10" customFormat="1" ht="30.75" customHeight="1">
      <c r="A4" s="19" t="s">
        <v>85</v>
      </c>
      <c r="B4" s="19" t="s">
        <v>86</v>
      </c>
      <c r="C4" s="19" t="s">
        <v>87</v>
      </c>
      <c r="D4" s="19" t="s">
        <v>88</v>
      </c>
      <c r="E4" s="19" t="s">
        <v>25</v>
      </c>
      <c r="F4" s="19" t="s">
        <v>27</v>
      </c>
      <c r="G4" s="20" t="s">
        <v>89</v>
      </c>
      <c r="H4" s="20" t="s">
        <v>90</v>
      </c>
      <c r="I4" s="19" t="s">
        <v>91</v>
      </c>
      <c r="J4" s="30" t="s">
        <v>92</v>
      </c>
      <c r="K4" s="23" t="s">
        <v>93</v>
      </c>
      <c r="L4" s="19" t="s">
        <v>94</v>
      </c>
      <c r="M4" s="19" t="s">
        <v>95</v>
      </c>
    </row>
    <row r="5" spans="1:13" ht="38.1" customHeight="1">
      <c r="A5" s="3" t="s">
        <v>112</v>
      </c>
      <c r="B5" s="3">
        <v>1</v>
      </c>
      <c r="C5" s="3" t="s">
        <v>113</v>
      </c>
      <c r="D5" s="3" t="s">
        <v>114</v>
      </c>
      <c r="E5" s="3" t="s">
        <v>115</v>
      </c>
      <c r="F5" s="4">
        <v>333.66</v>
      </c>
      <c r="G5" s="21">
        <v>318.9196</v>
      </c>
      <c r="H5" s="21">
        <v>14.7361</v>
      </c>
      <c r="I5" s="24" t="s">
        <v>100</v>
      </c>
      <c r="J5" s="4">
        <v>29175</v>
      </c>
      <c r="K5" s="31">
        <v>9734530.5</v>
      </c>
      <c r="L5" s="3" t="s">
        <v>101</v>
      </c>
      <c r="M5" s="52" t="s">
        <v>116</v>
      </c>
    </row>
    <row r="6" spans="1:13" ht="38.1" customHeight="1">
      <c r="A6" s="3" t="s">
        <v>112</v>
      </c>
      <c r="B6" s="3">
        <v>1</v>
      </c>
      <c r="C6" s="3" t="s">
        <v>117</v>
      </c>
      <c r="D6" s="3" t="s">
        <v>114</v>
      </c>
      <c r="E6" s="3" t="s">
        <v>115</v>
      </c>
      <c r="F6" s="4">
        <v>333.36</v>
      </c>
      <c r="G6" s="21">
        <v>318.6397</v>
      </c>
      <c r="H6" s="21">
        <v>14.723100000000001</v>
      </c>
      <c r="I6" s="24" t="s">
        <v>100</v>
      </c>
      <c r="J6" s="4">
        <v>29274</v>
      </c>
      <c r="K6" s="31">
        <v>9758780.6400000006</v>
      </c>
      <c r="L6" s="3" t="s">
        <v>101</v>
      </c>
      <c r="M6" s="52" t="s">
        <v>118</v>
      </c>
    </row>
    <row r="7" spans="1:13" ht="38.1" customHeight="1">
      <c r="A7" s="3" t="s">
        <v>112</v>
      </c>
      <c r="B7" s="3">
        <v>1</v>
      </c>
      <c r="C7" s="3" t="s">
        <v>119</v>
      </c>
      <c r="D7" s="3" t="s">
        <v>114</v>
      </c>
      <c r="E7" s="3" t="s">
        <v>115</v>
      </c>
      <c r="F7" s="4">
        <v>223.35</v>
      </c>
      <c r="G7" s="21">
        <v>213.48699999999999</v>
      </c>
      <c r="H7" s="21">
        <v>9.8643999999999998</v>
      </c>
      <c r="I7" s="24" t="s">
        <v>100</v>
      </c>
      <c r="J7" s="4">
        <v>32737</v>
      </c>
      <c r="K7" s="31">
        <v>7311808.9500000002</v>
      </c>
      <c r="L7" s="3" t="s">
        <v>101</v>
      </c>
      <c r="M7" s="52" t="s">
        <v>120</v>
      </c>
    </row>
    <row r="8" spans="1:13" ht="38.1" customHeight="1">
      <c r="A8" s="3" t="s">
        <v>112</v>
      </c>
      <c r="B8" s="3">
        <v>1</v>
      </c>
      <c r="C8" s="3" t="s">
        <v>121</v>
      </c>
      <c r="D8" s="3" t="s">
        <v>114</v>
      </c>
      <c r="E8" s="3" t="s">
        <v>115</v>
      </c>
      <c r="F8" s="4">
        <v>223.59</v>
      </c>
      <c r="G8" s="21">
        <v>213.71449999999999</v>
      </c>
      <c r="H8" s="21">
        <v>9.875</v>
      </c>
      <c r="I8" s="24" t="s">
        <v>100</v>
      </c>
      <c r="J8" s="4">
        <v>32463</v>
      </c>
      <c r="K8" s="31">
        <v>7258402.1699999999</v>
      </c>
      <c r="L8" s="3" t="s">
        <v>101</v>
      </c>
      <c r="M8" s="52" t="s">
        <v>122</v>
      </c>
    </row>
    <row r="9" spans="1:13" ht="38.1" customHeight="1">
      <c r="A9" s="3" t="s">
        <v>112</v>
      </c>
      <c r="B9" s="3">
        <v>1</v>
      </c>
      <c r="C9" s="3" t="s">
        <v>123</v>
      </c>
      <c r="D9" s="3" t="s">
        <v>114</v>
      </c>
      <c r="E9" s="3" t="s">
        <v>115</v>
      </c>
      <c r="F9" s="4">
        <v>223.66</v>
      </c>
      <c r="G9" s="21">
        <v>213.78270000000001</v>
      </c>
      <c r="H9" s="21">
        <v>9.8780999999999999</v>
      </c>
      <c r="I9" s="24" t="s">
        <v>100</v>
      </c>
      <c r="J9" s="4">
        <v>33166</v>
      </c>
      <c r="K9" s="31">
        <v>7417907.5599999996</v>
      </c>
      <c r="L9" s="3" t="s">
        <v>101</v>
      </c>
      <c r="M9" s="52" t="s">
        <v>124</v>
      </c>
    </row>
    <row r="10" spans="1:13" ht="38.1" customHeight="1">
      <c r="A10" s="3" t="s">
        <v>112</v>
      </c>
      <c r="B10" s="3">
        <v>1</v>
      </c>
      <c r="C10" s="3" t="s">
        <v>125</v>
      </c>
      <c r="D10" s="3" t="s">
        <v>114</v>
      </c>
      <c r="E10" s="3" t="s">
        <v>115</v>
      </c>
      <c r="F10" s="4">
        <v>312.81</v>
      </c>
      <c r="G10" s="21">
        <v>298.99430000000001</v>
      </c>
      <c r="H10" s="21">
        <v>13.8154</v>
      </c>
      <c r="I10" s="24" t="s">
        <v>100</v>
      </c>
      <c r="J10" s="4">
        <v>40614</v>
      </c>
      <c r="K10" s="31">
        <v>12704465.34</v>
      </c>
      <c r="L10" s="3" t="s">
        <v>101</v>
      </c>
      <c r="M10" s="52" t="s">
        <v>126</v>
      </c>
    </row>
    <row r="11" spans="1:13">
      <c r="B11" s="13"/>
      <c r="C11" s="13" t="s">
        <v>127</v>
      </c>
      <c r="D11" s="13"/>
      <c r="F11" s="12" t="s">
        <v>128</v>
      </c>
      <c r="I11" s="13" t="s">
        <v>129</v>
      </c>
      <c r="K11" s="15" t="s">
        <v>130</v>
      </c>
    </row>
    <row r="12" spans="1:13">
      <c r="J12" s="113" t="s">
        <v>110</v>
      </c>
      <c r="K12" s="114"/>
      <c r="L12" s="28">
        <v>12358</v>
      </c>
    </row>
  </sheetData>
  <mergeCells count="3">
    <mergeCell ref="A1:M1"/>
    <mergeCell ref="A2:M2"/>
    <mergeCell ref="J12:K12"/>
  </mergeCells>
  <phoneticPr fontId="10" type="noConversion"/>
  <pageMargins left="0.39305555555555599" right="0.31458333333333299" top="0.43263888888888902" bottom="7.8472222222222193E-2" header="0.23611111111111099" footer="7.8472222222222193E-2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view="pageBreakPreview" zoomScale="80" zoomScaleNormal="100" zoomScaleSheetLayoutView="80" workbookViewId="0">
      <pane ySplit="4" topLeftCell="A5" activePane="bottomLeft" state="frozen"/>
      <selection pane="bottomLeft" activeCell="I44" sqref="I44"/>
    </sheetView>
  </sheetViews>
  <sheetFormatPr defaultColWidth="9" defaultRowHeight="13.5"/>
  <cols>
    <col min="1" max="1" width="5.125" style="11" customWidth="1"/>
    <col min="2" max="2" width="4.625" style="11" customWidth="1"/>
    <col min="3" max="3" width="10.125" style="12" customWidth="1"/>
    <col min="4" max="4" width="24.125" style="11" customWidth="1"/>
    <col min="5" max="5" width="14" style="11" customWidth="1"/>
    <col min="6" max="6" width="9.375" style="13" customWidth="1"/>
    <col min="7" max="7" width="9.875" style="14" customWidth="1"/>
    <col min="8" max="8" width="9.5" style="14" customWidth="1"/>
    <col min="9" max="9" width="11.25" style="13" customWidth="1"/>
    <col min="10" max="10" width="12.875" style="15" customWidth="1"/>
    <col min="11" max="11" width="14.25" style="15" customWidth="1"/>
    <col min="12" max="12" width="7.375" style="13" customWidth="1"/>
    <col min="13" max="13" width="17.875" style="13" customWidth="1"/>
    <col min="14" max="16384" width="9" style="13"/>
  </cols>
  <sheetData>
    <row r="1" spans="1:13" s="9" customFormat="1" ht="35.25" customHeight="1">
      <c r="A1" s="104" t="s">
        <v>131</v>
      </c>
      <c r="B1" s="104"/>
      <c r="C1" s="104"/>
      <c r="D1" s="104"/>
      <c r="E1" s="104"/>
      <c r="F1" s="104"/>
      <c r="G1" s="105"/>
      <c r="H1" s="105"/>
      <c r="I1" s="104"/>
      <c r="J1" s="107"/>
      <c r="K1" s="107"/>
      <c r="L1" s="104"/>
      <c r="M1" s="104"/>
    </row>
    <row r="2" spans="1:13" s="9" customFormat="1" ht="24.75" customHeight="1">
      <c r="A2" s="108" t="s">
        <v>83</v>
      </c>
      <c r="B2" s="108"/>
      <c r="C2" s="108"/>
      <c r="D2" s="108"/>
      <c r="E2" s="109"/>
      <c r="F2" s="108"/>
      <c r="G2" s="110"/>
      <c r="H2" s="110"/>
      <c r="I2" s="108"/>
      <c r="J2" s="112"/>
      <c r="K2" s="112"/>
      <c r="L2" s="108"/>
      <c r="M2" s="108"/>
    </row>
    <row r="3" spans="1:13" s="9" customFormat="1" ht="24.75" customHeight="1">
      <c r="A3" s="16"/>
      <c r="B3" s="16"/>
      <c r="C3" s="16"/>
      <c r="D3" s="16"/>
      <c r="E3" s="17"/>
      <c r="F3" s="16"/>
      <c r="G3" s="18"/>
      <c r="H3" s="18"/>
      <c r="I3" s="16"/>
      <c r="J3" s="22" t="s">
        <v>84</v>
      </c>
      <c r="K3" s="22"/>
      <c r="L3" s="16"/>
      <c r="M3" s="16"/>
    </row>
    <row r="4" spans="1:13" s="10" customFormat="1" ht="35.1" customHeight="1">
      <c r="A4" s="19" t="s">
        <v>85</v>
      </c>
      <c r="B4" s="19" t="s">
        <v>86</v>
      </c>
      <c r="C4" s="19" t="s">
        <v>87</v>
      </c>
      <c r="D4" s="19" t="s">
        <v>88</v>
      </c>
      <c r="E4" s="19" t="s">
        <v>25</v>
      </c>
      <c r="F4" s="19" t="s">
        <v>27</v>
      </c>
      <c r="G4" s="20" t="s">
        <v>89</v>
      </c>
      <c r="H4" s="20" t="s">
        <v>90</v>
      </c>
      <c r="I4" s="19" t="s">
        <v>91</v>
      </c>
      <c r="J4" s="23" t="s">
        <v>92</v>
      </c>
      <c r="K4" s="23" t="s">
        <v>93</v>
      </c>
      <c r="L4" s="19" t="s">
        <v>94</v>
      </c>
      <c r="M4" s="19" t="s">
        <v>95</v>
      </c>
    </row>
    <row r="5" spans="1:13">
      <c r="A5" s="3" t="s">
        <v>132</v>
      </c>
      <c r="B5" s="3">
        <v>1</v>
      </c>
      <c r="C5" s="3">
        <v>101</v>
      </c>
      <c r="D5" s="3">
        <v>3.2</v>
      </c>
      <c r="E5" s="3" t="s">
        <v>99</v>
      </c>
      <c r="F5" s="4">
        <v>181.26</v>
      </c>
      <c r="G5" s="21">
        <v>161.678</v>
      </c>
      <c r="H5" s="21">
        <v>19.583600000000001</v>
      </c>
      <c r="I5" s="24" t="s">
        <v>100</v>
      </c>
      <c r="J5" s="4">
        <v>27712</v>
      </c>
      <c r="K5" s="25">
        <v>5023077.12</v>
      </c>
      <c r="L5" s="3" t="s">
        <v>101</v>
      </c>
      <c r="M5" s="3"/>
    </row>
    <row r="6" spans="1:13">
      <c r="A6" s="3" t="s">
        <v>132</v>
      </c>
      <c r="B6" s="3">
        <v>1</v>
      </c>
      <c r="C6" s="3">
        <v>102</v>
      </c>
      <c r="D6" s="3">
        <v>3.2</v>
      </c>
      <c r="E6" s="3" t="s">
        <v>99</v>
      </c>
      <c r="F6" s="4">
        <v>181.74</v>
      </c>
      <c r="G6" s="21">
        <v>162.107</v>
      </c>
      <c r="H6" s="21">
        <v>19.6355</v>
      </c>
      <c r="I6" s="24" t="s">
        <v>100</v>
      </c>
      <c r="J6" s="4">
        <v>27011</v>
      </c>
      <c r="K6" s="25">
        <v>4908979.1399999997</v>
      </c>
      <c r="L6" s="3" t="s">
        <v>101</v>
      </c>
      <c r="M6" s="3"/>
    </row>
    <row r="7" spans="1:13">
      <c r="A7" s="3" t="s">
        <v>132</v>
      </c>
      <c r="B7" s="3">
        <v>1</v>
      </c>
      <c r="C7" s="3">
        <v>201</v>
      </c>
      <c r="D7" s="3">
        <v>3</v>
      </c>
      <c r="E7" s="3" t="s">
        <v>99</v>
      </c>
      <c r="F7" s="4">
        <v>181.26</v>
      </c>
      <c r="G7" s="21">
        <v>161.678</v>
      </c>
      <c r="H7" s="21">
        <v>19.583600000000001</v>
      </c>
      <c r="I7" s="24" t="s">
        <v>100</v>
      </c>
      <c r="J7" s="4">
        <v>28275</v>
      </c>
      <c r="K7" s="25">
        <v>5125126.5</v>
      </c>
      <c r="L7" s="3" t="s">
        <v>101</v>
      </c>
      <c r="M7" s="3"/>
    </row>
    <row r="8" spans="1:13">
      <c r="A8" s="3" t="s">
        <v>132</v>
      </c>
      <c r="B8" s="3">
        <v>2</v>
      </c>
      <c r="C8" s="3">
        <v>103</v>
      </c>
      <c r="D8" s="3">
        <v>3.2</v>
      </c>
      <c r="E8" s="3" t="s">
        <v>99</v>
      </c>
      <c r="F8" s="4">
        <v>181.74</v>
      </c>
      <c r="G8" s="21">
        <v>162.107</v>
      </c>
      <c r="H8" s="21">
        <v>19.6355</v>
      </c>
      <c r="I8" s="24" t="s">
        <v>100</v>
      </c>
      <c r="J8" s="4">
        <v>26222</v>
      </c>
      <c r="K8" s="25">
        <v>4765586.28</v>
      </c>
      <c r="L8" s="3" t="s">
        <v>101</v>
      </c>
      <c r="M8" s="3"/>
    </row>
    <row r="9" spans="1:13">
      <c r="A9" s="3" t="s">
        <v>133</v>
      </c>
      <c r="B9" s="3">
        <v>1</v>
      </c>
      <c r="C9" s="3">
        <v>101</v>
      </c>
      <c r="D9" s="3">
        <v>3.2</v>
      </c>
      <c r="E9" s="3" t="s">
        <v>99</v>
      </c>
      <c r="F9" s="4">
        <v>181.26</v>
      </c>
      <c r="G9" s="21">
        <v>161.678</v>
      </c>
      <c r="H9" s="21">
        <v>19.583600000000001</v>
      </c>
      <c r="I9" s="24" t="s">
        <v>100</v>
      </c>
      <c r="J9" s="4">
        <v>25838</v>
      </c>
      <c r="K9" s="25">
        <v>4683395.88</v>
      </c>
      <c r="L9" s="3" t="s">
        <v>101</v>
      </c>
      <c r="M9" s="3"/>
    </row>
    <row r="10" spans="1:13">
      <c r="A10" s="3" t="s">
        <v>133</v>
      </c>
      <c r="B10" s="3">
        <v>1</v>
      </c>
      <c r="C10" s="3">
        <v>102</v>
      </c>
      <c r="D10" s="3">
        <v>3.2</v>
      </c>
      <c r="E10" s="3" t="s">
        <v>99</v>
      </c>
      <c r="F10" s="4">
        <v>181.74</v>
      </c>
      <c r="G10" s="21">
        <v>162.107</v>
      </c>
      <c r="H10" s="21">
        <v>19.6355</v>
      </c>
      <c r="I10" s="24" t="s">
        <v>100</v>
      </c>
      <c r="J10" s="4">
        <v>25049</v>
      </c>
      <c r="K10" s="25">
        <v>4552405.26</v>
      </c>
      <c r="L10" s="3" t="s">
        <v>101</v>
      </c>
      <c r="M10" s="3"/>
    </row>
    <row r="11" spans="1:13">
      <c r="A11" s="3" t="s">
        <v>133</v>
      </c>
      <c r="B11" s="3">
        <v>2</v>
      </c>
      <c r="C11" s="3">
        <v>103</v>
      </c>
      <c r="D11" s="3">
        <v>3.2</v>
      </c>
      <c r="E11" s="3" t="s">
        <v>99</v>
      </c>
      <c r="F11" s="4">
        <v>181.74</v>
      </c>
      <c r="G11" s="21">
        <v>162.107</v>
      </c>
      <c r="H11" s="21">
        <v>19.6355</v>
      </c>
      <c r="I11" s="24" t="s">
        <v>100</v>
      </c>
      <c r="J11" s="4">
        <v>24484</v>
      </c>
      <c r="K11" s="25">
        <v>4449722.16</v>
      </c>
      <c r="L11" s="3" t="s">
        <v>101</v>
      </c>
      <c r="M11" s="3"/>
    </row>
    <row r="12" spans="1:13">
      <c r="A12" s="3" t="s">
        <v>134</v>
      </c>
      <c r="B12" s="3">
        <v>1</v>
      </c>
      <c r="C12" s="3">
        <v>301</v>
      </c>
      <c r="D12" s="3">
        <v>3</v>
      </c>
      <c r="E12" s="3" t="s">
        <v>135</v>
      </c>
      <c r="F12" s="4">
        <v>91.64</v>
      </c>
      <c r="G12" s="21">
        <v>76.05</v>
      </c>
      <c r="H12" s="21">
        <v>15.5853</v>
      </c>
      <c r="I12" s="24" t="s">
        <v>100</v>
      </c>
      <c r="J12" s="4">
        <v>25884</v>
      </c>
      <c r="K12" s="25">
        <v>2372009.7599999998</v>
      </c>
      <c r="L12" s="3" t="s">
        <v>101</v>
      </c>
      <c r="M12" s="3"/>
    </row>
    <row r="13" spans="1:13">
      <c r="A13" s="3" t="s">
        <v>134</v>
      </c>
      <c r="B13" s="3">
        <v>1</v>
      </c>
      <c r="C13" s="3">
        <v>501</v>
      </c>
      <c r="D13" s="3">
        <v>4.03</v>
      </c>
      <c r="E13" s="3" t="s">
        <v>135</v>
      </c>
      <c r="F13" s="4">
        <v>91.64</v>
      </c>
      <c r="G13" s="21">
        <v>76.05</v>
      </c>
      <c r="H13" s="21">
        <v>15.5853</v>
      </c>
      <c r="I13" s="24" t="s">
        <v>100</v>
      </c>
      <c r="J13" s="4">
        <v>27011</v>
      </c>
      <c r="K13" s="25">
        <v>2475288.04</v>
      </c>
      <c r="L13" s="3" t="s">
        <v>101</v>
      </c>
      <c r="M13" s="3"/>
    </row>
    <row r="14" spans="1:13">
      <c r="B14" s="13"/>
      <c r="C14" s="12" t="s">
        <v>136</v>
      </c>
      <c r="D14" s="13"/>
      <c r="F14" s="12" t="s">
        <v>137</v>
      </c>
      <c r="I14" s="26" t="s">
        <v>138</v>
      </c>
      <c r="K14" s="15" t="s">
        <v>139</v>
      </c>
    </row>
    <row r="17" spans="10:12">
      <c r="J17" s="27" t="s">
        <v>110</v>
      </c>
      <c r="K17" s="27"/>
      <c r="L17" s="28">
        <v>12358</v>
      </c>
    </row>
    <row r="18" spans="10:12">
      <c r="J18" s="27"/>
      <c r="K18" s="27"/>
      <c r="L18" s="28"/>
    </row>
    <row r="19" spans="10:12">
      <c r="J19" s="116"/>
      <c r="K19" s="116"/>
      <c r="L19" s="117"/>
    </row>
  </sheetData>
  <mergeCells count="3">
    <mergeCell ref="A1:M1"/>
    <mergeCell ref="A2:M2"/>
    <mergeCell ref="J19:L19"/>
  </mergeCells>
  <phoneticPr fontId="10" type="noConversion"/>
  <pageMargins left="0.27" right="0.15" top="0.49" bottom="0.44" header="0.3" footer="0.3"/>
  <pageSetup paperSize="9" scale="97" fitToHeight="0" orientation="landscape" horizontalDpi="200" verticalDpi="300" r:id="rId1"/>
  <rowBreaks count="1" manualBreakCount="1">
    <brk id="19" max="16383" man="1"/>
  </rowBreaks>
  <colBreaks count="1" manualBreakCount="1">
    <brk id="1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45"/>
  <sheetViews>
    <sheetView topLeftCell="A10" workbookViewId="0">
      <selection activeCell="G44" sqref="G44"/>
    </sheetView>
  </sheetViews>
  <sheetFormatPr defaultColWidth="8.75" defaultRowHeight="13.5"/>
  <cols>
    <col min="1" max="6" width="14" style="1"/>
    <col min="7" max="7" width="12.875" style="1"/>
    <col min="8" max="16384" width="8.75" style="1"/>
  </cols>
  <sheetData>
    <row r="1" spans="1:7">
      <c r="A1" s="2" t="s">
        <v>140</v>
      </c>
      <c r="B1" s="2"/>
      <c r="C1" s="2" t="s">
        <v>141</v>
      </c>
      <c r="D1" s="2"/>
      <c r="E1" s="2" t="s">
        <v>142</v>
      </c>
      <c r="F1" s="2"/>
      <c r="G1" s="2" t="s">
        <v>143</v>
      </c>
    </row>
    <row r="2" spans="1:7">
      <c r="A2" s="3" t="s">
        <v>144</v>
      </c>
      <c r="B2" s="4">
        <v>181.26</v>
      </c>
      <c r="C2" s="1">
        <v>5023077.12</v>
      </c>
      <c r="D2" s="1">
        <f>C2/B2</f>
        <v>27712</v>
      </c>
      <c r="E2" s="1">
        <v>4783813.92</v>
      </c>
      <c r="G2" s="1">
        <f>C2-E2</f>
        <v>239263.2</v>
      </c>
    </row>
    <row r="3" spans="1:7">
      <c r="A3" s="3" t="s">
        <v>145</v>
      </c>
      <c r="B3" s="4">
        <v>181.74</v>
      </c>
      <c r="C3" s="1">
        <v>4908979.1399999997</v>
      </c>
      <c r="D3" s="1">
        <f t="shared" ref="D3:D10" si="0">C3/B3</f>
        <v>27011</v>
      </c>
      <c r="E3" s="1">
        <v>4675261.5</v>
      </c>
      <c r="G3" s="1">
        <f t="shared" ref="G3:G10" si="1">C3-E3</f>
        <v>233717.64</v>
      </c>
    </row>
    <row r="4" spans="1:7">
      <c r="A4" s="3" t="s">
        <v>146</v>
      </c>
      <c r="B4" s="4">
        <v>181.26</v>
      </c>
      <c r="C4" s="1">
        <v>5125126.5</v>
      </c>
      <c r="D4" s="1">
        <f t="shared" si="0"/>
        <v>28275</v>
      </c>
      <c r="E4" s="1">
        <v>4881150.54</v>
      </c>
      <c r="G4" s="1">
        <f t="shared" si="1"/>
        <v>243975.96</v>
      </c>
    </row>
    <row r="5" spans="1:7">
      <c r="A5" s="3" t="s">
        <v>147</v>
      </c>
      <c r="B5" s="4">
        <v>181.74</v>
      </c>
      <c r="C5" s="1">
        <v>4765586.28</v>
      </c>
      <c r="D5" s="1">
        <f t="shared" si="0"/>
        <v>26222</v>
      </c>
      <c r="E5" s="1">
        <v>4538593.0199999996</v>
      </c>
      <c r="G5" s="1">
        <f t="shared" si="1"/>
        <v>226993.260000001</v>
      </c>
    </row>
    <row r="6" spans="1:7">
      <c r="A6" s="3" t="s">
        <v>148</v>
      </c>
      <c r="B6" s="4">
        <v>181.26</v>
      </c>
      <c r="C6" s="1">
        <v>4683395.88</v>
      </c>
      <c r="D6" s="1">
        <f t="shared" si="0"/>
        <v>25838</v>
      </c>
      <c r="E6" s="1">
        <v>4460446.08</v>
      </c>
      <c r="G6" s="1">
        <f t="shared" si="1"/>
        <v>222949.8</v>
      </c>
    </row>
    <row r="7" spans="1:7">
      <c r="A7" s="3" t="s">
        <v>149</v>
      </c>
      <c r="B7" s="4">
        <v>181.74</v>
      </c>
      <c r="C7" s="1">
        <v>4552405.26</v>
      </c>
      <c r="D7" s="1">
        <f t="shared" si="0"/>
        <v>25049</v>
      </c>
      <c r="E7" s="1">
        <v>4335589.4400000004</v>
      </c>
      <c r="G7" s="1">
        <f t="shared" si="1"/>
        <v>216815.81999999899</v>
      </c>
    </row>
    <row r="8" spans="1:7">
      <c r="A8" s="3" t="s">
        <v>150</v>
      </c>
      <c r="B8" s="4">
        <v>181.74</v>
      </c>
      <c r="C8" s="1">
        <v>4449722.16</v>
      </c>
      <c r="D8" s="1">
        <f t="shared" si="0"/>
        <v>24484</v>
      </c>
      <c r="E8" s="1">
        <v>4237813.32</v>
      </c>
      <c r="G8" s="1">
        <f t="shared" si="1"/>
        <v>211908.84</v>
      </c>
    </row>
    <row r="9" spans="1:7">
      <c r="A9" s="3" t="s">
        <v>151</v>
      </c>
      <c r="B9" s="4">
        <v>91.64</v>
      </c>
      <c r="C9" s="1">
        <v>2372009.7599999998</v>
      </c>
      <c r="D9" s="1">
        <f t="shared" si="0"/>
        <v>25884</v>
      </c>
      <c r="E9" s="1">
        <v>2259017.64</v>
      </c>
      <c r="G9" s="1">
        <f t="shared" si="1"/>
        <v>112992.12</v>
      </c>
    </row>
    <row r="10" spans="1:7">
      <c r="A10" s="3" t="s">
        <v>152</v>
      </c>
      <c r="B10" s="4">
        <v>91.64</v>
      </c>
      <c r="C10" s="1">
        <v>2475288.04</v>
      </c>
      <c r="D10" s="1">
        <f t="shared" si="0"/>
        <v>27011</v>
      </c>
      <c r="E10" s="1">
        <v>2357439</v>
      </c>
      <c r="G10" s="1">
        <f t="shared" si="1"/>
        <v>117849.04</v>
      </c>
    </row>
    <row r="11" spans="1:7">
      <c r="A11" s="3"/>
      <c r="B11" s="5">
        <f>SUM(B2:B10)</f>
        <v>1454.02</v>
      </c>
      <c r="C11" s="1">
        <f>SUM(C2:C10)</f>
        <v>38355590.140000001</v>
      </c>
      <c r="D11" s="1">
        <f t="shared" ref="D11:D21" si="2">C11/B11</f>
        <v>26378.9976341453</v>
      </c>
    </row>
    <row r="12" spans="1:7">
      <c r="A12" s="6" t="s">
        <v>97</v>
      </c>
      <c r="B12" s="7">
        <v>302.64</v>
      </c>
      <c r="C12" s="1">
        <v>14985219.6</v>
      </c>
      <c r="D12" s="1">
        <f t="shared" si="2"/>
        <v>49515</v>
      </c>
      <c r="E12" s="1">
        <v>14271581.0444874</v>
      </c>
      <c r="F12" s="1">
        <f>E12/B12</f>
        <v>47156.9556056285</v>
      </c>
      <c r="G12" s="1">
        <f>C12-E12</f>
        <v>713638.5555126</v>
      </c>
    </row>
    <row r="13" spans="1:7">
      <c r="A13" s="6" t="s">
        <v>104</v>
      </c>
      <c r="B13" s="4">
        <v>292.68</v>
      </c>
      <c r="C13" s="1">
        <v>15389114.4</v>
      </c>
      <c r="D13" s="1">
        <f t="shared" si="2"/>
        <v>52580</v>
      </c>
      <c r="E13" s="1">
        <v>14656433.311841801</v>
      </c>
      <c r="F13" s="1">
        <f>E13/B13</f>
        <v>50076.647915271998</v>
      </c>
      <c r="G13" s="1">
        <f>C13-E13</f>
        <v>732681.08815820003</v>
      </c>
    </row>
    <row r="14" spans="1:7">
      <c r="A14" s="6"/>
      <c r="B14" s="4">
        <f>SUM(B12:B13)</f>
        <v>595.32000000000005</v>
      </c>
      <c r="C14" s="1">
        <f>SUM(C12:C13)</f>
        <v>30374334</v>
      </c>
      <c r="D14" s="1">
        <f t="shared" si="2"/>
        <v>51021.860511993596</v>
      </c>
      <c r="E14" s="1">
        <f>SUM(E12:E13)</f>
        <v>28928014.356329199</v>
      </c>
      <c r="F14" s="1">
        <f>E14/B14</f>
        <v>48592.377807446799</v>
      </c>
    </row>
    <row r="15" spans="1:7">
      <c r="A15" s="3" t="s">
        <v>153</v>
      </c>
      <c r="B15" s="4">
        <v>333.66</v>
      </c>
      <c r="C15" s="1">
        <v>9734530.5</v>
      </c>
      <c r="D15" s="1">
        <f t="shared" si="2"/>
        <v>29175</v>
      </c>
      <c r="E15" s="1">
        <v>8849717.7777777798</v>
      </c>
      <c r="F15" s="1">
        <f>E15/B15</f>
        <v>26523.160635910099</v>
      </c>
      <c r="G15" s="1">
        <f t="shared" ref="G15:G20" si="3">C15-E15</f>
        <v>884812.72222222004</v>
      </c>
    </row>
    <row r="16" spans="1:7">
      <c r="A16" s="3" t="s">
        <v>154</v>
      </c>
      <c r="B16" s="4">
        <v>333.36</v>
      </c>
      <c r="C16" s="1">
        <v>9758780.6400000006</v>
      </c>
      <c r="D16" s="1">
        <f t="shared" si="2"/>
        <v>29274</v>
      </c>
      <c r="E16" s="1">
        <v>8871688.8888888899</v>
      </c>
      <c r="F16" s="1">
        <f t="shared" ref="F16:F21" si="4">E16/B16</f>
        <v>26612.937631656099</v>
      </c>
      <c r="G16" s="1">
        <f t="shared" si="3"/>
        <v>887091.75111111102</v>
      </c>
    </row>
    <row r="17" spans="1:7">
      <c r="A17" s="3" t="s">
        <v>155</v>
      </c>
      <c r="B17" s="4">
        <v>223.35</v>
      </c>
      <c r="C17" s="1">
        <v>7311808.9500000002</v>
      </c>
      <c r="D17" s="1">
        <f t="shared" si="2"/>
        <v>32737</v>
      </c>
      <c r="E17" s="1">
        <v>6647065.5555555597</v>
      </c>
      <c r="F17" s="1">
        <f t="shared" si="4"/>
        <v>29760.759147327299</v>
      </c>
      <c r="G17" s="1">
        <f t="shared" si="3"/>
        <v>664743.39444444003</v>
      </c>
    </row>
    <row r="18" spans="1:7">
      <c r="A18" s="3" t="s">
        <v>156</v>
      </c>
      <c r="B18" s="4">
        <v>223.59</v>
      </c>
      <c r="C18" s="1">
        <v>7258402.1699999999</v>
      </c>
      <c r="D18" s="1">
        <f t="shared" si="2"/>
        <v>32463</v>
      </c>
      <c r="E18" s="1">
        <v>6598507.7777777798</v>
      </c>
      <c r="F18" s="1">
        <f t="shared" si="4"/>
        <v>29511.6408505648</v>
      </c>
      <c r="G18" s="1">
        <f t="shared" si="3"/>
        <v>659894.39222221996</v>
      </c>
    </row>
    <row r="19" spans="1:7">
      <c r="A19" s="3" t="s">
        <v>157</v>
      </c>
      <c r="B19" s="4">
        <v>223.66</v>
      </c>
      <c r="C19" s="1">
        <v>7417907.5599999996</v>
      </c>
      <c r="D19" s="1">
        <f t="shared" si="2"/>
        <v>33166</v>
      </c>
      <c r="E19" s="1">
        <v>6743611.1111111101</v>
      </c>
      <c r="F19" s="1">
        <f t="shared" si="4"/>
        <v>30151.1719176925</v>
      </c>
      <c r="G19" s="1">
        <f t="shared" si="3"/>
        <v>674296.44888888998</v>
      </c>
    </row>
    <row r="20" spans="1:7">
      <c r="A20" s="3" t="s">
        <v>158</v>
      </c>
      <c r="B20" s="4">
        <v>312.81</v>
      </c>
      <c r="C20" s="1">
        <v>12704465.34</v>
      </c>
      <c r="D20" s="1">
        <f t="shared" si="2"/>
        <v>40614</v>
      </c>
      <c r="E20" s="1">
        <v>11549561.111111101</v>
      </c>
      <c r="F20" s="1">
        <f t="shared" si="4"/>
        <v>36921.968962344901</v>
      </c>
      <c r="G20" s="1">
        <f t="shared" si="3"/>
        <v>1154904.2288889</v>
      </c>
    </row>
    <row r="21" spans="1:7">
      <c r="A21" s="3"/>
      <c r="B21" s="8">
        <f>SUM(B15:B20)</f>
        <v>1650.43</v>
      </c>
      <c r="C21" s="8">
        <f>SUM(C15:C20)</f>
        <v>54185895.159999996</v>
      </c>
      <c r="D21" s="8">
        <f t="shared" si="2"/>
        <v>32831.380403894698</v>
      </c>
      <c r="E21" s="8">
        <f>SUM(E15:E20)</f>
        <v>49260152.222222202</v>
      </c>
      <c r="F21" s="1">
        <f t="shared" si="4"/>
        <v>29846.859437978099</v>
      </c>
    </row>
    <row r="22" spans="1:7">
      <c r="A22" s="2" t="s">
        <v>159</v>
      </c>
      <c r="G22" s="1">
        <f>SUM(G2:G20)</f>
        <v>8198528.2614485798</v>
      </c>
    </row>
    <row r="24" spans="1:7">
      <c r="A24" s="2" t="s">
        <v>140</v>
      </c>
      <c r="B24" s="2"/>
      <c r="C24" s="2" t="s">
        <v>160</v>
      </c>
      <c r="D24" s="2" t="s">
        <v>161</v>
      </c>
      <c r="E24" s="2" t="s">
        <v>162</v>
      </c>
      <c r="F24" s="2" t="s">
        <v>163</v>
      </c>
      <c r="G24" s="2" t="s">
        <v>143</v>
      </c>
    </row>
    <row r="25" spans="1:7">
      <c r="A25" s="3" t="s">
        <v>144</v>
      </c>
      <c r="B25" s="4">
        <v>181.26</v>
      </c>
      <c r="C25" s="2">
        <f>C2*98%</f>
        <v>4922615.5776000004</v>
      </c>
      <c r="D25" s="2">
        <f>C25/B25</f>
        <v>27157.759999999998</v>
      </c>
      <c r="E25" s="2">
        <v>4451745.5999999996</v>
      </c>
      <c r="F25" s="2">
        <f>E25/B25</f>
        <v>24560</v>
      </c>
      <c r="G25" s="2">
        <f t="shared" ref="G25:G33" si="5">C25-E25</f>
        <v>470869.97760000097</v>
      </c>
    </row>
    <row r="26" spans="1:7">
      <c r="A26" s="3" t="s">
        <v>145</v>
      </c>
      <c r="B26" s="4">
        <v>181.74</v>
      </c>
      <c r="C26" s="2">
        <f t="shared" ref="C26:C33" si="6">C3*98%</f>
        <v>4810799.5571999997</v>
      </c>
      <c r="D26" s="2">
        <f t="shared" ref="D26:D33" si="7">C26/B26</f>
        <v>26470.78</v>
      </c>
      <c r="E26" s="2">
        <v>4350855.5999999996</v>
      </c>
      <c r="F26" s="2">
        <f t="shared" ref="F26:F33" si="8">E26/B26</f>
        <v>23940</v>
      </c>
      <c r="G26" s="2">
        <f t="shared" si="5"/>
        <v>459943.9572</v>
      </c>
    </row>
    <row r="27" spans="1:7">
      <c r="A27" s="3" t="s">
        <v>146</v>
      </c>
      <c r="B27" s="4">
        <v>181.26</v>
      </c>
      <c r="C27" s="2">
        <f t="shared" si="6"/>
        <v>5022623.97</v>
      </c>
      <c r="D27" s="2">
        <f t="shared" si="7"/>
        <v>27709.5</v>
      </c>
      <c r="E27" s="2">
        <v>4542375.5999999996</v>
      </c>
      <c r="F27" s="2">
        <f t="shared" si="8"/>
        <v>25060</v>
      </c>
      <c r="G27" s="2">
        <f t="shared" si="5"/>
        <v>480248.37</v>
      </c>
    </row>
    <row r="28" spans="1:7">
      <c r="A28" s="3" t="s">
        <v>147</v>
      </c>
      <c r="B28" s="4">
        <v>181.74</v>
      </c>
      <c r="C28" s="2">
        <f t="shared" si="6"/>
        <v>4670274.5543999998</v>
      </c>
      <c r="D28" s="2">
        <f t="shared" si="7"/>
        <v>25697.56</v>
      </c>
      <c r="E28" s="2">
        <v>4223637.5999999996</v>
      </c>
      <c r="F28" s="2">
        <f t="shared" si="8"/>
        <v>23240</v>
      </c>
      <c r="G28" s="2">
        <f t="shared" si="5"/>
        <v>446636.95439999999</v>
      </c>
    </row>
    <row r="29" spans="1:7">
      <c r="A29" s="3" t="s">
        <v>148</v>
      </c>
      <c r="B29" s="4">
        <v>181.26</v>
      </c>
      <c r="C29" s="2">
        <f t="shared" si="6"/>
        <v>4589727.9623999996</v>
      </c>
      <c r="D29" s="2">
        <f t="shared" si="7"/>
        <v>25321.24</v>
      </c>
      <c r="E29" s="2">
        <v>4150854</v>
      </c>
      <c r="F29" s="2">
        <f t="shared" si="8"/>
        <v>22900</v>
      </c>
      <c r="G29" s="2">
        <f t="shared" si="5"/>
        <v>438873.96240000002</v>
      </c>
    </row>
    <row r="30" spans="1:7">
      <c r="A30" s="3" t="s">
        <v>149</v>
      </c>
      <c r="B30" s="4">
        <v>181.74</v>
      </c>
      <c r="C30" s="2">
        <f t="shared" si="6"/>
        <v>4461357.1547999997</v>
      </c>
      <c r="D30" s="2">
        <f t="shared" si="7"/>
        <v>24548.02</v>
      </c>
      <c r="E30" s="2">
        <v>4034628</v>
      </c>
      <c r="F30" s="2">
        <f t="shared" si="8"/>
        <v>22200</v>
      </c>
      <c r="G30" s="2">
        <f t="shared" si="5"/>
        <v>426729.15480000002</v>
      </c>
    </row>
    <row r="31" spans="1:7">
      <c r="A31" s="3" t="s">
        <v>150</v>
      </c>
      <c r="B31" s="4">
        <v>181.74</v>
      </c>
      <c r="C31" s="2">
        <f t="shared" si="6"/>
        <v>4360727.7167999996</v>
      </c>
      <c r="D31" s="2">
        <f t="shared" si="7"/>
        <v>23994.32</v>
      </c>
      <c r="E31" s="2">
        <v>3943758</v>
      </c>
      <c r="F31" s="2">
        <f t="shared" si="8"/>
        <v>21700</v>
      </c>
      <c r="G31" s="2">
        <f t="shared" si="5"/>
        <v>416969.71680000098</v>
      </c>
    </row>
    <row r="32" spans="1:7">
      <c r="A32" s="3" t="s">
        <v>151</v>
      </c>
      <c r="B32" s="4">
        <v>91.64</v>
      </c>
      <c r="C32" s="2">
        <f t="shared" si="6"/>
        <v>2324569.5647999998</v>
      </c>
      <c r="D32" s="2">
        <f t="shared" si="7"/>
        <v>25366.32</v>
      </c>
      <c r="E32" s="2">
        <v>1845629.6</v>
      </c>
      <c r="F32" s="2">
        <f t="shared" si="8"/>
        <v>20140</v>
      </c>
      <c r="G32" s="2">
        <f t="shared" si="5"/>
        <v>478939.96480000002</v>
      </c>
    </row>
    <row r="33" spans="1:7">
      <c r="A33" s="3" t="s">
        <v>152</v>
      </c>
      <c r="B33" s="4">
        <v>91.64</v>
      </c>
      <c r="C33" s="2">
        <f t="shared" si="6"/>
        <v>2425782.2792000002</v>
      </c>
      <c r="D33" s="2">
        <f t="shared" si="7"/>
        <v>26470.78</v>
      </c>
      <c r="E33" s="2">
        <v>2102221.6</v>
      </c>
      <c r="F33" s="2">
        <f t="shared" si="8"/>
        <v>22940</v>
      </c>
      <c r="G33" s="2">
        <f t="shared" si="5"/>
        <v>323560.67920000001</v>
      </c>
    </row>
    <row r="34" spans="1:7">
      <c r="A34" s="3"/>
      <c r="B34" s="5">
        <f>SUM(B25:B33)</f>
        <v>1454.02</v>
      </c>
      <c r="C34" s="2">
        <f>SUM(C25:C33)</f>
        <v>37588478.337200001</v>
      </c>
      <c r="D34" s="2">
        <f t="shared" ref="D34:D44" si="9">C34/B34</f>
        <v>25851.417681462401</v>
      </c>
      <c r="E34" s="2">
        <f>SUM(E25:E33)</f>
        <v>33645705.600000001</v>
      </c>
      <c r="F34" s="2">
        <f t="shared" ref="F34:F44" si="10">E34/B34</f>
        <v>23139.781846191901</v>
      </c>
      <c r="G34" s="2">
        <f>SUM(G25:G33)</f>
        <v>3942772.7371999999</v>
      </c>
    </row>
    <row r="35" spans="1:7">
      <c r="A35" s="6" t="s">
        <v>97</v>
      </c>
      <c r="B35" s="7">
        <v>302.64</v>
      </c>
      <c r="C35" s="2">
        <f>C12*98%</f>
        <v>14685515.208000001</v>
      </c>
      <c r="D35" s="2">
        <f t="shared" si="9"/>
        <v>48524.7</v>
      </c>
      <c r="E35" s="2">
        <v>13281133.32</v>
      </c>
      <c r="F35" s="2">
        <f t="shared" si="10"/>
        <v>43884.262886597899</v>
      </c>
      <c r="G35" s="2">
        <f>C35-E35</f>
        <v>1404381.888</v>
      </c>
    </row>
    <row r="36" spans="1:7">
      <c r="A36" s="6" t="s">
        <v>104</v>
      </c>
      <c r="B36" s="4">
        <v>292.68</v>
      </c>
      <c r="C36" s="2">
        <f>C13*98%</f>
        <v>15081332.112</v>
      </c>
      <c r="D36" s="2">
        <f t="shared" si="9"/>
        <v>51528.4</v>
      </c>
      <c r="E36" s="2">
        <v>13639276.84</v>
      </c>
      <c r="F36" s="2">
        <f t="shared" si="10"/>
        <v>46601.328549952203</v>
      </c>
      <c r="G36" s="2">
        <f>C36-E36</f>
        <v>1442055.2720000001</v>
      </c>
    </row>
    <row r="37" spans="1:7">
      <c r="A37" s="6"/>
      <c r="B37" s="4">
        <f>SUM(B35:B36)</f>
        <v>595.32000000000005</v>
      </c>
      <c r="C37" s="2">
        <f>SUM(C35:C36)</f>
        <v>29766847.32</v>
      </c>
      <c r="D37" s="2">
        <f t="shared" si="9"/>
        <v>50001.423301753697</v>
      </c>
      <c r="E37" s="2">
        <f>SUM(E35:E36)</f>
        <v>26920410.16</v>
      </c>
      <c r="F37" s="2">
        <f t="shared" si="10"/>
        <v>45220.066787609998</v>
      </c>
      <c r="G37" s="2">
        <f>SUM(G35:G36)</f>
        <v>2846437.16</v>
      </c>
    </row>
    <row r="38" spans="1:7">
      <c r="A38" s="3" t="s">
        <v>153</v>
      </c>
      <c r="B38" s="4">
        <v>333.66</v>
      </c>
      <c r="C38" s="2">
        <f t="shared" ref="C38:C43" si="11">C15*93%</f>
        <v>9053113.3650000002</v>
      </c>
      <c r="D38" s="2">
        <f t="shared" si="9"/>
        <v>27132.75</v>
      </c>
      <c r="E38" s="2">
        <v>7964746</v>
      </c>
      <c r="F38" s="2">
        <f t="shared" si="10"/>
        <v>23870.8445723191</v>
      </c>
      <c r="G38" s="2">
        <f t="shared" ref="G38:G43" si="12">C38-E38</f>
        <v>1088367.365</v>
      </c>
    </row>
    <row r="39" spans="1:7">
      <c r="A39" s="3" t="s">
        <v>154</v>
      </c>
      <c r="B39" s="4">
        <v>333.36</v>
      </c>
      <c r="C39" s="2">
        <f t="shared" si="11"/>
        <v>9075665.9952000007</v>
      </c>
      <c r="D39" s="2">
        <f t="shared" si="9"/>
        <v>27224.82</v>
      </c>
      <c r="E39" s="2">
        <v>7984520</v>
      </c>
      <c r="F39" s="2">
        <f t="shared" si="10"/>
        <v>23951.643868490501</v>
      </c>
      <c r="G39" s="2">
        <f t="shared" si="12"/>
        <v>1091145.9952</v>
      </c>
    </row>
    <row r="40" spans="1:7">
      <c r="A40" s="3" t="s">
        <v>155</v>
      </c>
      <c r="B40" s="4">
        <v>223.35</v>
      </c>
      <c r="C40" s="2">
        <f t="shared" si="11"/>
        <v>6799982.3234999999</v>
      </c>
      <c r="D40" s="2">
        <f t="shared" si="9"/>
        <v>30445.41</v>
      </c>
      <c r="E40" s="2">
        <v>5982359</v>
      </c>
      <c r="F40" s="2">
        <f t="shared" si="10"/>
        <v>26784.683232594602</v>
      </c>
      <c r="G40" s="2">
        <f t="shared" si="12"/>
        <v>817623.32350000006</v>
      </c>
    </row>
    <row r="41" spans="1:7">
      <c r="A41" s="3" t="s">
        <v>156</v>
      </c>
      <c r="B41" s="4">
        <v>223.59</v>
      </c>
      <c r="C41" s="2">
        <f t="shared" si="11"/>
        <v>6750314.0181</v>
      </c>
      <c r="D41" s="2">
        <f t="shared" si="9"/>
        <v>30190.59</v>
      </c>
      <c r="E41" s="2">
        <v>5938657</v>
      </c>
      <c r="F41" s="2">
        <f t="shared" si="10"/>
        <v>26560.476765508301</v>
      </c>
      <c r="G41" s="2">
        <f t="shared" si="12"/>
        <v>811657.01809999999</v>
      </c>
    </row>
    <row r="42" spans="1:7">
      <c r="A42" s="3" t="s">
        <v>157</v>
      </c>
      <c r="B42" s="4">
        <v>223.66</v>
      </c>
      <c r="C42" s="2">
        <f t="shared" si="11"/>
        <v>6898654.0307999998</v>
      </c>
      <c r="D42" s="2">
        <f t="shared" si="9"/>
        <v>30844.38</v>
      </c>
      <c r="E42" s="2">
        <v>6069250</v>
      </c>
      <c r="F42" s="2">
        <f t="shared" si="10"/>
        <v>27136.054725923299</v>
      </c>
      <c r="G42" s="2">
        <f t="shared" si="12"/>
        <v>829404.03079999995</v>
      </c>
    </row>
    <row r="43" spans="1:7">
      <c r="A43" s="3" t="s">
        <v>158</v>
      </c>
      <c r="B43" s="4">
        <v>312.81</v>
      </c>
      <c r="C43" s="2">
        <f t="shared" si="11"/>
        <v>11815152.7662</v>
      </c>
      <c r="D43" s="2">
        <f t="shared" si="9"/>
        <v>37771.019999999997</v>
      </c>
      <c r="E43" s="2">
        <v>10394605</v>
      </c>
      <c r="F43" s="2">
        <f t="shared" si="10"/>
        <v>33229.772066110403</v>
      </c>
      <c r="G43" s="2">
        <f t="shared" si="12"/>
        <v>1420547.7662</v>
      </c>
    </row>
    <row r="44" spans="1:7">
      <c r="A44" s="3"/>
      <c r="B44" s="4">
        <f>SUM(B38:B43)</f>
        <v>1650.43</v>
      </c>
      <c r="C44" s="2">
        <f>SUM(C38:C43)</f>
        <v>50392882.498800002</v>
      </c>
      <c r="D44" s="2">
        <f t="shared" si="9"/>
        <v>30533.183775622099</v>
      </c>
      <c r="E44" s="2">
        <f>SUM(E38:E43)</f>
        <v>44334137</v>
      </c>
      <c r="F44" s="2">
        <f t="shared" si="10"/>
        <v>26862.173494180301</v>
      </c>
      <c r="G44" s="2">
        <f>SUM(G38:G43)</f>
        <v>6058745.4988000002</v>
      </c>
    </row>
    <row r="45" spans="1:7">
      <c r="A45" s="2" t="s">
        <v>159</v>
      </c>
      <c r="B45" s="2"/>
      <c r="C45" s="2">
        <f>SUM(C25:C43)</f>
        <v>185103533.8132</v>
      </c>
      <c r="D45" s="2"/>
      <c r="E45" s="2">
        <f>SUM(E25:E43)</f>
        <v>165466368.52000001</v>
      </c>
      <c r="F45" s="2"/>
      <c r="G45" s="2">
        <f>C45-E45</f>
        <v>19637165.293200001</v>
      </c>
    </row>
  </sheetData>
  <phoneticPr fontId="10" type="noConversion"/>
  <pageMargins left="0.75" right="0.75" top="1" bottom="1" header="0.5" footer="0.5"/>
  <ignoredErrors>
    <ignoredError sqref="A36 A1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标价牌</vt:lpstr>
      <vt:lpstr>价目表（低层住宅）</vt:lpstr>
      <vt:lpstr>价目表(商业)</vt:lpstr>
      <vt:lpstr>价目表（小高层住宅）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fgj</cp:lastModifiedBy>
  <cp:lastPrinted>2020-08-16T07:56:20Z</cp:lastPrinted>
  <dcterms:created xsi:type="dcterms:W3CDTF">2006-09-13T11:21:00Z</dcterms:created>
  <dcterms:modified xsi:type="dcterms:W3CDTF">2020-08-20T02:21:58Z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