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20" windowWidth="20925" windowHeight="9720"/>
  </bookViews>
  <sheets>
    <sheet name="标价牌" sheetId="2" r:id="rId1"/>
    <sheet name="价目表（住宅）" sheetId="3" r:id="rId2"/>
    <sheet name="商铺" sheetId="13" r:id="rId3"/>
    <sheet name="储藏室" sheetId="11" r:id="rId4"/>
    <sheet name="车位价目表" sheetId="8" r:id="rId5"/>
    <sheet name="汽车库" sheetId="12" r:id="rId6"/>
  </sheets>
  <calcPr calcId="125725" concurrentCalc="0"/>
</workbook>
</file>

<file path=xl/calcChain.xml><?xml version="1.0" encoding="utf-8"?>
<calcChain xmlns="http://schemas.openxmlformats.org/spreadsheetml/2006/main">
  <c r="F13" i="3"/>
  <c r="F12"/>
  <c r="G12"/>
  <c r="F7" i="12"/>
  <c r="G7"/>
  <c r="D7"/>
  <c r="G4" i="13"/>
  <c r="L29" i="3"/>
  <c r="I29"/>
  <c r="H29"/>
  <c r="F28"/>
  <c r="F27"/>
  <c r="F26"/>
  <c r="F25"/>
  <c r="F24"/>
  <c r="G24"/>
  <c r="K24"/>
  <c r="F23"/>
  <c r="F22"/>
  <c r="F21"/>
  <c r="F20"/>
  <c r="F19"/>
  <c r="F18"/>
  <c r="F17"/>
  <c r="F16"/>
  <c r="F15"/>
  <c r="F14"/>
  <c r="F11"/>
  <c r="F10"/>
  <c r="F9"/>
  <c r="G9"/>
  <c r="K9"/>
  <c r="F8"/>
  <c r="F7"/>
  <c r="F6"/>
  <c r="F5"/>
  <c r="G10"/>
  <c r="K10"/>
  <c r="G16"/>
  <c r="K16"/>
  <c r="G18"/>
  <c r="K18"/>
  <c r="G22"/>
  <c r="K22"/>
  <c r="G5"/>
  <c r="K5"/>
  <c r="G7"/>
  <c r="K7"/>
  <c r="G14"/>
  <c r="K14"/>
  <c r="G20"/>
  <c r="K20"/>
  <c r="G25"/>
  <c r="K25"/>
  <c r="G27"/>
  <c r="K27"/>
  <c r="G29"/>
  <c r="K29"/>
  <c r="F29"/>
  <c r="H5" i="13"/>
  <c r="D5"/>
  <c r="G5"/>
  <c r="E5"/>
  <c r="F4" i="11"/>
  <c r="F5"/>
  <c r="F6"/>
  <c r="F7"/>
  <c r="C8"/>
  <c r="F8"/>
  <c r="G7" i="8"/>
  <c r="D7"/>
</calcChain>
</file>

<file path=xl/sharedStrings.xml><?xml version="1.0" encoding="utf-8"?>
<sst xmlns="http://schemas.openxmlformats.org/spreadsheetml/2006/main" count="271" uniqueCount="144">
  <si>
    <t>商品房销售标价牌</t>
  </si>
  <si>
    <t>开发企业名称</t>
  </si>
  <si>
    <t>楼盘名称</t>
  </si>
  <si>
    <t>星海嘉苑</t>
  </si>
  <si>
    <t>坐落位置</t>
  </si>
  <si>
    <t>东至振兴路安置小区，西至河塍路，南至汝湖路，北至长河路</t>
  </si>
  <si>
    <t>预售许可证号码</t>
  </si>
  <si>
    <t>预售许可套数</t>
  </si>
  <si>
    <t>土地性质</t>
  </si>
  <si>
    <t>出让</t>
  </si>
  <si>
    <t>土地使用起止年限</t>
  </si>
  <si>
    <t>容积率</t>
  </si>
  <si>
    <t>建筑结构</t>
  </si>
  <si>
    <t>绿化率</t>
  </si>
  <si>
    <t>车位配比率</t>
  </si>
  <si>
    <t>1:1</t>
  </si>
  <si>
    <t>装修状况</t>
  </si>
  <si>
    <t>毛坯</t>
  </si>
  <si>
    <t>房屋类型</t>
  </si>
  <si>
    <t>多层住宅、中高层住宅、商铺</t>
  </si>
  <si>
    <t>房源概况</t>
  </si>
  <si>
    <t>户型</t>
  </si>
  <si>
    <t>建筑面积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</si>
  <si>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</si>
  <si>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</si>
  <si>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</si>
  <si>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</si>
  <si>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</si>
  <si>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</si>
  <si>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</si>
  <si>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</si>
  <si>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</si>
  <si>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开通</t>
  </si>
  <si>
    <t>自行开通</t>
  </si>
  <si>
    <t>无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</si>
  <si>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</si>
  <si>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</si>
  <si>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</si>
  <si>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</si>
  <si>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</si>
  <si>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</si>
  <si>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不动产权证代办</t>
  </si>
  <si>
    <t>550元/本</t>
  </si>
  <si>
    <t>宁波南天控股集团有限公司</t>
  </si>
  <si>
    <t>前期物业服务</t>
  </si>
  <si>
    <t>物业服务单位名称</t>
  </si>
  <si>
    <t>服务内容与标准</t>
  </si>
  <si>
    <t>余姚市安居物业管理有限公司</t>
  </si>
  <si>
    <t xml:space="preserve">  多层住宅提供物业服务的等级标准按《余姚市普通住宅小区菜单式物业服务收费参考标准》规定的 六级服务内容与服务标准执行。
  小高层住宅提供物业服务的等级标准按《余姚市普通住宅小区菜单式物业服务收费参考标准》规定的四级服务内容与服务标准执行。</t>
  </si>
  <si>
    <t>根据所签订的物业管理合同内容收费，报房管部门备案。</t>
  </si>
  <si>
    <t>特别提示</t>
  </si>
  <si>
    <t>商品房和车库（车位）、辅房销售的具体标价内容详见价目表或价格手册。价格举报电话：12358</t>
  </si>
  <si>
    <t>商品房销售价目表</t>
  </si>
  <si>
    <t>楼盘名称：星海嘉苑(住宅)</t>
  </si>
  <si>
    <t>幢号</t>
  </si>
  <si>
    <t>单元</t>
  </si>
  <si>
    <t>室号</t>
  </si>
  <si>
    <t>层高</t>
  </si>
  <si>
    <t>套内建筑面积</t>
  </si>
  <si>
    <t>公摊建筑面积</t>
  </si>
  <si>
    <t>计价单位</t>
  </si>
  <si>
    <t>销售单价（元/㎡)</t>
  </si>
  <si>
    <t>销售状态</t>
  </si>
  <si>
    <t>备注</t>
  </si>
  <si>
    <t>一</t>
  </si>
  <si>
    <t>可售</t>
  </si>
  <si>
    <t>阁楼</t>
  </si>
  <si>
    <t>二</t>
  </si>
  <si>
    <t>三</t>
  </si>
  <si>
    <t>价格举报电话：12358</t>
  </si>
  <si>
    <t>车位销售价目表</t>
  </si>
  <si>
    <t>序号</t>
  </si>
  <si>
    <t>车位编号</t>
  </si>
  <si>
    <t>车位高度</t>
  </si>
  <si>
    <t>销售单价</t>
  </si>
  <si>
    <t>有无产权</t>
  </si>
  <si>
    <t>使用年限</t>
  </si>
  <si>
    <t>1#半12</t>
  </si>
  <si>
    <t>19#全地下车位31</t>
  </si>
  <si>
    <t>2008年起至2078-3-30止</t>
    <phoneticPr fontId="13" type="noConversion"/>
  </si>
  <si>
    <r>
      <t xml:space="preserve">楼盘名称：星海嘉苑 </t>
    </r>
    <r>
      <rPr>
        <sz val="11"/>
        <rFont val="宋体"/>
        <family val="3"/>
        <charset val="134"/>
      </rPr>
      <t xml:space="preserve"> （汽车位）</t>
    </r>
    <phoneticPr fontId="13" type="noConversion"/>
  </si>
  <si>
    <t>有</t>
    <phoneticPr fontId="13" type="noConversion"/>
  </si>
  <si>
    <r>
      <t>面积（</t>
    </r>
    <r>
      <rPr>
        <sz val="11"/>
        <rFont val="宋体"/>
        <family val="3"/>
        <charset val="134"/>
      </rPr>
      <t>㎡）</t>
    </r>
    <phoneticPr fontId="13" type="noConversion"/>
  </si>
  <si>
    <t>元/个</t>
    <phoneticPr fontId="13" type="noConversion"/>
  </si>
  <si>
    <t>8#04 储藏室</t>
  </si>
  <si>
    <t>11#08 储藏室</t>
  </si>
  <si>
    <t>11#20 储藏室</t>
  </si>
  <si>
    <t>11#01 储藏室</t>
  </si>
  <si>
    <t>3#01 汽车库</t>
  </si>
  <si>
    <t>8#01 汽车库</t>
  </si>
  <si>
    <t>储藏室编号</t>
    <phoneticPr fontId="18" type="noConversion"/>
  </si>
  <si>
    <t>无</t>
    <phoneticPr fontId="18" type="noConversion"/>
  </si>
  <si>
    <t>销售单价（元/㎡）</t>
    <phoneticPr fontId="18" type="noConversion"/>
  </si>
  <si>
    <t>元/个</t>
    <phoneticPr fontId="18" type="noConversion"/>
  </si>
  <si>
    <t>总价款（元）</t>
    <phoneticPr fontId="18" type="noConversion"/>
  </si>
  <si>
    <t>可售</t>
    <phoneticPr fontId="18" type="noConversion"/>
  </si>
  <si>
    <t>有</t>
    <phoneticPr fontId="18" type="noConversion"/>
  </si>
  <si>
    <r>
      <t>元/</t>
    </r>
    <r>
      <rPr>
        <sz val="11"/>
        <color theme="1"/>
        <rFont val="宋体"/>
        <family val="3"/>
        <charset val="134"/>
      </rPr>
      <t>㎡</t>
    </r>
    <phoneticPr fontId="18" type="noConversion"/>
  </si>
  <si>
    <r>
      <t>面积（</t>
    </r>
    <r>
      <rPr>
        <sz val="11"/>
        <color theme="1"/>
        <rFont val="宋体"/>
        <family val="3"/>
        <charset val="134"/>
      </rPr>
      <t>㎡）</t>
    </r>
    <phoneticPr fontId="13" type="noConversion"/>
  </si>
  <si>
    <t>长河路51</t>
  </si>
  <si>
    <t>有</t>
    <phoneticPr fontId="18" type="noConversion"/>
  </si>
  <si>
    <t>可售</t>
    <phoneticPr fontId="18" type="noConversion"/>
  </si>
  <si>
    <t>商铺编号</t>
    <phoneticPr fontId="18" type="noConversion"/>
  </si>
  <si>
    <t>建筑面积</t>
    <phoneticPr fontId="18" type="noConversion"/>
  </si>
  <si>
    <r>
      <t>套内建筑面积（</t>
    </r>
    <r>
      <rPr>
        <sz val="11"/>
        <rFont val="宋体"/>
        <family val="3"/>
        <charset val="134"/>
      </rPr>
      <t>㎡）</t>
    </r>
    <phoneticPr fontId="13" type="noConversion"/>
  </si>
  <si>
    <r>
      <t>元/</t>
    </r>
    <r>
      <rPr>
        <sz val="10"/>
        <rFont val="宋体"/>
        <family val="3"/>
        <charset val="134"/>
      </rPr>
      <t>㎡</t>
    </r>
    <phoneticPr fontId="18" type="noConversion"/>
  </si>
  <si>
    <t>2.5m</t>
  </si>
  <si>
    <t>2.5m</t>
    <phoneticPr fontId="18" type="noConversion"/>
  </si>
  <si>
    <t>2.9m</t>
  </si>
  <si>
    <t>4m</t>
  </si>
  <si>
    <t>三室二厅二卫</t>
  </si>
  <si>
    <t>层高</t>
    <phoneticPr fontId="18" type="noConversion"/>
  </si>
  <si>
    <t>一楼层高5.4米，二楼层高2.9米</t>
  </si>
  <si>
    <t>元/㎡</t>
  </si>
  <si>
    <t>房屋总价（元）</t>
    <phoneticPr fontId="13" type="noConversion"/>
  </si>
  <si>
    <t>总价款 （元）</t>
    <phoneticPr fontId="18" type="noConversion"/>
  </si>
  <si>
    <t>总价款（元）</t>
    <phoneticPr fontId="13" type="noConversion"/>
  </si>
  <si>
    <t>总价款（元）</t>
    <phoneticPr fontId="18" type="noConversion"/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</si>
  <si>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.9m</t>
    </r>
  </si>
  <si>
    <t>本表报备房源商铺总套数 1套，总面积127.36㎡，总价880000元，均单价6910元/㎡。</t>
    <phoneticPr fontId="18" type="noConversion"/>
  </si>
  <si>
    <t>2#半33</t>
  </si>
  <si>
    <t>4m</t>
    <phoneticPr fontId="13" type="noConversion"/>
  </si>
  <si>
    <t>本表报备车位总数:3(个)，总面积：39.18㎡，总价：120000元，车位：40000元/个。</t>
    <phoneticPr fontId="13" type="noConversion"/>
  </si>
  <si>
    <r>
      <t>本表报备储藏室总数:4(个)，总面积：37.28</t>
    </r>
    <r>
      <rPr>
        <sz val="11"/>
        <color theme="1"/>
        <rFont val="宋体"/>
        <family val="3"/>
        <charset val="134"/>
        <scheme val="minor"/>
      </rPr>
      <t>㎡，总价：</t>
    </r>
    <r>
      <rPr>
        <sz val="11"/>
        <color theme="1"/>
        <rFont val="宋体"/>
        <family val="3"/>
        <charset val="134"/>
        <scheme val="minor"/>
      </rPr>
      <t>111840</t>
    </r>
    <r>
      <rPr>
        <sz val="11"/>
        <color theme="1"/>
        <rFont val="宋体"/>
        <family val="3"/>
        <charset val="134"/>
        <scheme val="minor"/>
      </rPr>
      <t>元，单价：30</t>
    </r>
    <r>
      <rPr>
        <sz val="11"/>
        <color theme="1"/>
        <rFont val="宋体"/>
        <family val="3"/>
        <charset val="134"/>
        <scheme val="minor"/>
      </rPr>
      <t>00</t>
    </r>
    <r>
      <rPr>
        <sz val="11"/>
        <color theme="1"/>
        <rFont val="宋体"/>
        <family val="3"/>
        <charset val="134"/>
        <scheme val="minor"/>
      </rPr>
      <t>元/㎡。</t>
    </r>
    <phoneticPr fontId="18" type="noConversion"/>
  </si>
  <si>
    <t>10#05 汽车库</t>
  </si>
  <si>
    <t>2.5m</t>
    <phoneticPr fontId="18" type="noConversion"/>
  </si>
  <si>
    <t>本表报备汽车库总数:3(个)，总面积：66.78㎡，总价：360000元，汽车库（均）：120000元/个。</t>
    <phoneticPr fontId="13" type="noConversion"/>
  </si>
  <si>
    <r>
      <t>填制日期：2021年6</t>
    </r>
    <r>
      <rPr>
        <sz val="11"/>
        <rFont val="宋体"/>
        <family val="3"/>
        <charset val="134"/>
      </rPr>
      <t>月</t>
    </r>
    <r>
      <rPr>
        <sz val="11"/>
        <rFont val="宋体"/>
        <family val="3"/>
        <charset val="134"/>
      </rPr>
      <t>21</t>
    </r>
    <r>
      <rPr>
        <sz val="11"/>
        <rFont val="宋体"/>
        <family val="3"/>
        <charset val="134"/>
      </rPr>
      <t>日</t>
    </r>
    <phoneticPr fontId="13" type="noConversion"/>
  </si>
  <si>
    <t>楼盘名称：星海嘉苑  (储藏室)                                          填制日期：2021年6月21日</t>
    <phoneticPr fontId="18" type="noConversion"/>
  </si>
  <si>
    <r>
      <t>填制日期：2021年6</t>
    </r>
    <r>
      <rPr>
        <sz val="11"/>
        <rFont val="宋体"/>
        <family val="3"/>
        <charset val="134"/>
      </rPr>
      <t>月</t>
    </r>
    <r>
      <rPr>
        <sz val="11"/>
        <rFont val="宋体"/>
        <family val="3"/>
        <charset val="134"/>
      </rPr>
      <t>21</t>
    </r>
    <r>
      <rPr>
        <sz val="11"/>
        <rFont val="宋体"/>
        <family val="3"/>
        <charset val="134"/>
      </rPr>
      <t>日</t>
    </r>
    <phoneticPr fontId="13" type="noConversion"/>
  </si>
  <si>
    <t>楼盘名称：星海嘉苑  （汽车库）                                                    填制日期：2021年6月21日</t>
    <phoneticPr fontId="13" type="noConversion"/>
  </si>
  <si>
    <t>楼盘名称：星海嘉苑  (商铺)                                                                         填制日期：2021年6月21日</t>
    <phoneticPr fontId="18" type="noConversion"/>
  </si>
  <si>
    <t>三</t>
    <phoneticPr fontId="13" type="noConversion"/>
  </si>
  <si>
    <t>阁楼</t>
    <phoneticPr fontId="13" type="noConversion"/>
  </si>
  <si>
    <r>
      <t>2</t>
    </r>
    <r>
      <rPr>
        <sz val="11"/>
        <color theme="1"/>
        <rFont val="宋体"/>
        <family val="3"/>
        <charset val="134"/>
        <scheme val="minor"/>
      </rPr>
      <t>.9m</t>
    </r>
    <phoneticPr fontId="13" type="noConversion"/>
  </si>
  <si>
    <r>
      <t>本表报备住宅房源总套数13</t>
    </r>
    <r>
      <rPr>
        <sz val="11"/>
        <color theme="1"/>
        <rFont val="宋体"/>
        <family val="3"/>
        <charset val="134"/>
        <scheme val="minor"/>
      </rPr>
      <t>套，总面积</t>
    </r>
    <r>
      <rPr>
        <sz val="11"/>
        <color theme="1"/>
        <rFont val="宋体"/>
        <family val="3"/>
        <charset val="134"/>
        <scheme val="minor"/>
      </rPr>
      <t>2602.87</t>
    </r>
    <r>
      <rPr>
        <sz val="11"/>
        <color theme="1"/>
        <rFont val="宋体"/>
        <family val="3"/>
        <charset val="134"/>
        <scheme val="minor"/>
      </rPr>
      <t>㎡，总价</t>
    </r>
    <r>
      <rPr>
        <sz val="11"/>
        <color theme="1"/>
        <rFont val="宋体"/>
        <family val="3"/>
        <charset val="134"/>
        <scheme val="minor"/>
      </rPr>
      <t>17323902</t>
    </r>
    <r>
      <rPr>
        <sz val="11"/>
        <color theme="1"/>
        <rFont val="宋体"/>
        <family val="3"/>
        <charset val="134"/>
        <scheme val="minor"/>
      </rPr>
      <t>元，均单价</t>
    </r>
    <r>
      <rPr>
        <sz val="11"/>
        <color theme="1"/>
        <rFont val="宋体"/>
        <family val="3"/>
        <charset val="134"/>
        <scheme val="minor"/>
      </rPr>
      <t>6656</t>
    </r>
    <r>
      <rPr>
        <sz val="11"/>
        <color theme="1"/>
        <rFont val="宋体"/>
        <family val="3"/>
        <charset val="134"/>
        <scheme val="minor"/>
      </rPr>
      <t>元/㎡。</t>
    </r>
    <phoneticPr fontId="13" type="noConversion"/>
  </si>
  <si>
    <t>宁波世通置业有限公司</t>
    <phoneticPr fontId="13" type="noConversion"/>
  </si>
  <si>
    <t>余房预许字（2010）第018号</t>
    <phoneticPr fontId="13" type="noConversion"/>
  </si>
  <si>
    <t>384套住宅、73套非住宅</t>
    <phoneticPr fontId="13" type="noConversion"/>
  </si>
  <si>
    <t>13套住宅、4个储藏室、3个地下汽车位、3个汽车库、1套商铺</t>
    <phoneticPr fontId="13" type="noConversion"/>
  </si>
  <si>
    <t>住宅：经总经理特批，最多不超总价款的7%；商铺：经总经理特批，最多不超总价款的20%</t>
    <phoneticPr fontId="13" type="noConversion"/>
  </si>
  <si>
    <t>代办公司规定</t>
    <phoneticPr fontId="13" type="noConversion"/>
  </si>
  <si>
    <t>住宅：0.45元/月/平方米；
商铺：0.45元/月/平方米； 
小高层：1-4层：1.1元/月/平方米
5层以上：1.3元/月/平方米
地下车库（位）公共设施使用费：40元/月/只； 
半地下车位：30元/月/只。</t>
    <phoneticPr fontId="13" type="noConversion"/>
  </si>
  <si>
    <t>填报日期： 2021年6月21日</t>
    <phoneticPr fontId="13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</si>
</sst>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0.00_);[Red]\(0.00\)"/>
    <numFmt numFmtId="178" formatCode="0.00_ "/>
    <numFmt numFmtId="179" formatCode="0_);[Red]\(0\)"/>
    <numFmt numFmtId="180" formatCode="#,##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7" tint="0.7999206518753624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Protection="0">
      <alignment vertical="center"/>
    </xf>
  </cellStyleXfs>
  <cellXfs count="19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2" fillId="2" borderId="0" xfId="1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2" borderId="0" xfId="1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 wrapText="1"/>
    </xf>
    <xf numFmtId="178" fontId="8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80" fontId="6" fillId="0" borderId="3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177" fontId="10" fillId="2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5" fillId="2" borderId="0" xfId="1" applyNumberFormat="1" applyFont="1" applyFill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15" fillId="2" borderId="3" xfId="0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179" fontId="20" fillId="2" borderId="3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23" fillId="2" borderId="3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6" fontId="23" fillId="0" borderId="26" xfId="0" applyNumberFormat="1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23" fillId="2" borderId="26" xfId="0" applyNumberFormat="1" applyFont="1" applyFill="1" applyBorder="1" applyAlignment="1">
      <alignment horizontal="center" vertical="center"/>
    </xf>
    <xf numFmtId="0" fontId="14" fillId="2" borderId="3" xfId="1" applyNumberFormat="1" applyFont="1" applyFill="1" applyBorder="1" applyAlignment="1">
      <alignment horizontal="center" vertical="center" wrapText="1"/>
    </xf>
    <xf numFmtId="176" fontId="10" fillId="2" borderId="3" xfId="0" applyNumberFormat="1" applyFont="1" applyFill="1" applyBorder="1" applyAlignment="1">
      <alignment horizontal="center" vertical="center"/>
    </xf>
    <xf numFmtId="0" fontId="14" fillId="2" borderId="0" xfId="1" applyNumberFormat="1" applyFont="1" applyFill="1" applyBorder="1" applyAlignment="1">
      <alignment horizontal="center" vertical="center"/>
    </xf>
    <xf numFmtId="0" fontId="20" fillId="2" borderId="3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78" fontId="8" fillId="0" borderId="2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9" fontId="25" fillId="0" borderId="3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12" fontId="2" fillId="0" borderId="3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8" fillId="0" borderId="7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2" fontId="2" fillId="0" borderId="3" xfId="1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/>
    </xf>
    <xf numFmtId="180" fontId="6" fillId="0" borderId="7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14" fillId="2" borderId="31" xfId="1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" borderId="0" xfId="1" applyNumberFormat="1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left" vertical="center"/>
    </xf>
    <xf numFmtId="0" fontId="14" fillId="2" borderId="1" xfId="1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workbookViewId="0">
      <selection activeCell="I8" sqref="I8"/>
    </sheetView>
  </sheetViews>
  <sheetFormatPr defaultColWidth="9" defaultRowHeight="13.5"/>
  <cols>
    <col min="1" max="1" width="1.875" style="24" customWidth="1"/>
    <col min="2" max="2" width="14" style="25" customWidth="1"/>
    <col min="3" max="3" width="10.5" style="24" customWidth="1"/>
    <col min="4" max="4" width="8.75" style="24" customWidth="1"/>
    <col min="5" max="5" width="10.625" style="24" customWidth="1"/>
    <col min="6" max="6" width="12" style="24" customWidth="1"/>
    <col min="7" max="7" width="24.5" style="24" customWidth="1"/>
    <col min="8" max="8" width="12.375" style="24" customWidth="1"/>
    <col min="9" max="9" width="61.75" style="24" customWidth="1"/>
    <col min="10" max="16384" width="9" style="24"/>
  </cols>
  <sheetData>
    <row r="1" spans="2:8" ht="54" customHeight="1">
      <c r="B1" s="137" t="s">
        <v>0</v>
      </c>
      <c r="C1" s="137"/>
      <c r="D1" s="137"/>
      <c r="E1" s="137"/>
      <c r="F1" s="137"/>
      <c r="G1" s="137"/>
      <c r="H1" s="137"/>
    </row>
    <row r="2" spans="2:8" s="23" customFormat="1" ht="30.75" customHeight="1">
      <c r="B2" s="26" t="s">
        <v>1</v>
      </c>
      <c r="C2" s="138" t="s">
        <v>136</v>
      </c>
      <c r="D2" s="138"/>
      <c r="E2" s="138"/>
      <c r="F2" s="27" t="s">
        <v>2</v>
      </c>
      <c r="G2" s="138" t="s">
        <v>3</v>
      </c>
      <c r="H2" s="139"/>
    </row>
    <row r="3" spans="2:8" s="23" customFormat="1" ht="29.25" customHeight="1">
      <c r="B3" s="111" t="s">
        <v>4</v>
      </c>
      <c r="C3" s="114" t="s">
        <v>5</v>
      </c>
      <c r="D3" s="115"/>
      <c r="E3" s="116"/>
      <c r="F3" s="107" t="s">
        <v>6</v>
      </c>
      <c r="G3" s="118" t="s">
        <v>137</v>
      </c>
      <c r="H3" s="136"/>
    </row>
    <row r="4" spans="2:8" s="23" customFormat="1" ht="32.25" customHeight="1">
      <c r="B4" s="192"/>
      <c r="C4" s="193"/>
      <c r="D4" s="194"/>
      <c r="E4" s="195"/>
      <c r="F4" s="28" t="s">
        <v>7</v>
      </c>
      <c r="G4" s="140" t="s">
        <v>138</v>
      </c>
      <c r="H4" s="196"/>
    </row>
    <row r="5" spans="2:8" s="23" customFormat="1" ht="40.5">
      <c r="B5" s="106" t="s">
        <v>8</v>
      </c>
      <c r="C5" s="101" t="s">
        <v>9</v>
      </c>
      <c r="D5" s="107" t="s">
        <v>10</v>
      </c>
      <c r="E5" s="133" t="s">
        <v>79</v>
      </c>
      <c r="F5" s="118"/>
      <c r="G5" s="107" t="s">
        <v>11</v>
      </c>
      <c r="H5" s="102">
        <v>1.67</v>
      </c>
    </row>
    <row r="6" spans="2:8" s="23" customFormat="1">
      <c r="B6" s="106" t="s">
        <v>12</v>
      </c>
      <c r="C6" s="101"/>
      <c r="D6" s="107" t="s">
        <v>13</v>
      </c>
      <c r="E6" s="29">
        <v>0.3</v>
      </c>
      <c r="F6" s="107" t="s">
        <v>14</v>
      </c>
      <c r="G6" s="134" t="s">
        <v>15</v>
      </c>
      <c r="H6" s="135"/>
    </row>
    <row r="7" spans="2:8" s="23" customFormat="1" ht="28.5" customHeight="1">
      <c r="B7" s="106" t="s">
        <v>16</v>
      </c>
      <c r="C7" s="118" t="s">
        <v>17</v>
      </c>
      <c r="D7" s="118"/>
      <c r="E7" s="118"/>
      <c r="F7" s="107" t="s">
        <v>18</v>
      </c>
      <c r="G7" s="118" t="s">
        <v>19</v>
      </c>
      <c r="H7" s="136"/>
    </row>
    <row r="8" spans="2:8" s="23" customFormat="1" ht="28.5" customHeight="1">
      <c r="B8" s="112" t="s">
        <v>20</v>
      </c>
      <c r="C8" s="105" t="s">
        <v>21</v>
      </c>
      <c r="D8" s="128"/>
      <c r="E8" s="128"/>
      <c r="F8" s="105" t="s">
        <v>22</v>
      </c>
      <c r="G8" s="128">
        <v>78521.38</v>
      </c>
      <c r="H8" s="129"/>
    </row>
    <row r="9" spans="2:8" s="23" customFormat="1" ht="28.5" customHeight="1">
      <c r="B9" s="112"/>
      <c r="C9" s="123" t="s">
        <v>23</v>
      </c>
      <c r="D9" s="123"/>
      <c r="E9" s="128" t="s">
        <v>139</v>
      </c>
      <c r="F9" s="128"/>
      <c r="G9" s="128"/>
      <c r="H9" s="129"/>
    </row>
    <row r="10" spans="2:8" s="23" customFormat="1" ht="28.5" customHeight="1">
      <c r="B10" s="112"/>
      <c r="C10" s="123" t="s">
        <v>24</v>
      </c>
      <c r="D10" s="123"/>
      <c r="E10" s="128" t="s">
        <v>139</v>
      </c>
      <c r="F10" s="128"/>
      <c r="G10" s="128"/>
      <c r="H10" s="129"/>
    </row>
    <row r="11" spans="2:8" s="23" customFormat="1" ht="20.25" customHeight="1">
      <c r="B11" s="112" t="s">
        <v>25</v>
      </c>
      <c r="C11" s="105" t="s">
        <v>26</v>
      </c>
      <c r="D11" s="105" t="s">
        <v>27</v>
      </c>
      <c r="E11" s="105" t="s">
        <v>28</v>
      </c>
      <c r="F11" s="105" t="s">
        <v>29</v>
      </c>
      <c r="G11" s="105" t="s">
        <v>30</v>
      </c>
      <c r="H11" s="30" t="s">
        <v>31</v>
      </c>
    </row>
    <row r="12" spans="2:8" s="23" customFormat="1" ht="20.25" customHeight="1">
      <c r="B12" s="112"/>
      <c r="C12" s="103" t="s">
        <v>32</v>
      </c>
      <c r="D12" s="103" t="s">
        <v>32</v>
      </c>
      <c r="E12" s="103" t="s">
        <v>33</v>
      </c>
      <c r="F12" s="103" t="s">
        <v>34</v>
      </c>
      <c r="G12" s="103" t="s">
        <v>33</v>
      </c>
      <c r="H12" s="104" t="s">
        <v>33</v>
      </c>
    </row>
    <row r="13" spans="2:8" s="23" customFormat="1" ht="25.5" customHeight="1">
      <c r="B13" s="130" t="s">
        <v>35</v>
      </c>
      <c r="C13" s="127"/>
      <c r="D13" s="126" t="s">
        <v>140</v>
      </c>
      <c r="E13" s="131"/>
      <c r="F13" s="131"/>
      <c r="G13" s="131"/>
      <c r="H13" s="132"/>
    </row>
    <row r="14" spans="2:8" s="23" customFormat="1" ht="33.75" customHeight="1">
      <c r="B14" s="112" t="s">
        <v>36</v>
      </c>
      <c r="C14" s="123" t="s">
        <v>37</v>
      </c>
      <c r="D14" s="123"/>
      <c r="E14" s="123" t="s">
        <v>38</v>
      </c>
      <c r="F14" s="123"/>
      <c r="G14" s="105" t="s">
        <v>39</v>
      </c>
      <c r="H14" s="30" t="s">
        <v>40</v>
      </c>
    </row>
    <row r="15" spans="2:8" s="23" customFormat="1" ht="29.1" customHeight="1">
      <c r="B15" s="112"/>
      <c r="C15" s="124" t="s">
        <v>41</v>
      </c>
      <c r="D15" s="125"/>
      <c r="E15" s="126" t="s">
        <v>42</v>
      </c>
      <c r="F15" s="127"/>
      <c r="G15" s="103" t="s">
        <v>141</v>
      </c>
      <c r="H15" s="104" t="s">
        <v>43</v>
      </c>
    </row>
    <row r="16" spans="2:8" s="23" customFormat="1" ht="25.5" customHeight="1">
      <c r="B16" s="112"/>
      <c r="C16" s="123"/>
      <c r="D16" s="123"/>
      <c r="E16" s="126"/>
      <c r="F16" s="127"/>
      <c r="G16" s="103"/>
      <c r="H16" s="104"/>
    </row>
    <row r="17" spans="2:8" s="23" customFormat="1" ht="22.5" customHeight="1">
      <c r="B17" s="113" t="s">
        <v>44</v>
      </c>
      <c r="C17" s="117" t="s">
        <v>45</v>
      </c>
      <c r="D17" s="117"/>
      <c r="E17" s="117" t="s">
        <v>46</v>
      </c>
      <c r="F17" s="117"/>
      <c r="G17" s="107" t="s">
        <v>38</v>
      </c>
      <c r="H17" s="31" t="s">
        <v>39</v>
      </c>
    </row>
    <row r="18" spans="2:8" s="23" customFormat="1" ht="170.25" customHeight="1">
      <c r="B18" s="113"/>
      <c r="C18" s="118" t="s">
        <v>47</v>
      </c>
      <c r="D18" s="118"/>
      <c r="E18" s="119" t="s">
        <v>48</v>
      </c>
      <c r="F18" s="119"/>
      <c r="G18" s="108" t="s">
        <v>142</v>
      </c>
      <c r="H18" s="102" t="s">
        <v>49</v>
      </c>
    </row>
    <row r="19" spans="2:8" s="23" customFormat="1" ht="39" customHeight="1">
      <c r="B19" s="32" t="s">
        <v>50</v>
      </c>
      <c r="C19" s="120" t="s">
        <v>51</v>
      </c>
      <c r="D19" s="121"/>
      <c r="E19" s="121"/>
      <c r="F19" s="121"/>
      <c r="G19" s="121"/>
      <c r="H19" s="122"/>
    </row>
    <row r="21" spans="2:8">
      <c r="E21" s="109"/>
      <c r="F21" s="109"/>
      <c r="G21" s="110" t="s">
        <v>143</v>
      </c>
      <c r="H21" s="110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</mergeCells>
  <phoneticPr fontId="13" type="noConversion"/>
  <pageMargins left="0.39" right="0.4" top="0.63" bottom="0.57999999999999996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opLeftCell="A10" workbookViewId="0">
      <selection sqref="A1:XFD1048576"/>
    </sheetView>
  </sheetViews>
  <sheetFormatPr defaultColWidth="9" defaultRowHeight="13.5"/>
  <cols>
    <col min="1" max="1" width="4.375" style="9" customWidth="1"/>
    <col min="2" max="2" width="6.75" style="9" customWidth="1"/>
    <col min="3" max="3" width="6" style="10" customWidth="1"/>
    <col min="4" max="4" width="9.5" style="9" customWidth="1"/>
    <col min="5" max="5" width="14.25" style="59" customWidth="1"/>
    <col min="6" max="6" width="10.625" style="10" customWidth="1"/>
    <col min="7" max="7" width="10.25" style="10" customWidth="1"/>
    <col min="8" max="8" width="10.375" style="10" customWidth="1"/>
    <col min="9" max="9" width="9.625" style="10" customWidth="1"/>
    <col min="10" max="10" width="9.5" style="11" customWidth="1"/>
    <col min="11" max="11" width="10.125" style="10" customWidth="1"/>
    <col min="12" max="12" width="10.75" style="10" customWidth="1"/>
    <col min="13" max="13" width="5.875" style="11" customWidth="1"/>
    <col min="14" max="14" width="6.25" style="10" customWidth="1"/>
    <col min="15" max="16384" width="9" style="10"/>
  </cols>
  <sheetData>
    <row r="1" spans="1:14" s="2" customFormat="1" ht="35.25" customHeight="1">
      <c r="A1" s="141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s="2" customFormat="1" ht="24.75" customHeight="1">
      <c r="A2" s="142" t="s">
        <v>53</v>
      </c>
      <c r="B2" s="142"/>
      <c r="C2" s="142"/>
      <c r="D2" s="142"/>
      <c r="E2" s="142"/>
      <c r="F2" s="142"/>
      <c r="G2" s="142"/>
      <c r="H2" s="142"/>
      <c r="I2" s="142"/>
      <c r="J2" s="143"/>
      <c r="K2" s="143"/>
      <c r="L2" s="143"/>
      <c r="M2" s="143"/>
      <c r="N2" s="142"/>
    </row>
    <row r="3" spans="1:14" s="2" customFormat="1" ht="24.75" customHeight="1">
      <c r="A3" s="3"/>
      <c r="B3" s="3"/>
      <c r="C3" s="3"/>
      <c r="D3" s="3"/>
      <c r="E3" s="58"/>
      <c r="F3" s="3"/>
      <c r="G3" s="3"/>
      <c r="H3" s="3"/>
      <c r="I3" s="3"/>
      <c r="J3" s="5"/>
      <c r="K3" s="74" t="s">
        <v>127</v>
      </c>
      <c r="L3" s="5"/>
      <c r="M3" s="5"/>
      <c r="N3" s="3"/>
    </row>
    <row r="4" spans="1:14" s="8" customFormat="1" ht="39.75" customHeight="1">
      <c r="A4" s="12" t="s">
        <v>54</v>
      </c>
      <c r="B4" s="12" t="s">
        <v>55</v>
      </c>
      <c r="C4" s="12" t="s">
        <v>56</v>
      </c>
      <c r="D4" s="12" t="s">
        <v>57</v>
      </c>
      <c r="E4" s="12" t="s">
        <v>21</v>
      </c>
      <c r="F4" s="144" t="s">
        <v>22</v>
      </c>
      <c r="G4" s="145"/>
      <c r="H4" s="12" t="s">
        <v>58</v>
      </c>
      <c r="I4" s="12" t="s">
        <v>59</v>
      </c>
      <c r="J4" s="12" t="s">
        <v>60</v>
      </c>
      <c r="K4" s="12" t="s">
        <v>61</v>
      </c>
      <c r="L4" s="72" t="s">
        <v>114</v>
      </c>
      <c r="M4" s="12" t="s">
        <v>62</v>
      </c>
      <c r="N4" s="12" t="s">
        <v>63</v>
      </c>
    </row>
    <row r="5" spans="1:14">
      <c r="A5" s="157">
        <v>1</v>
      </c>
      <c r="B5" s="157" t="s">
        <v>67</v>
      </c>
      <c r="C5" s="77">
        <v>503</v>
      </c>
      <c r="D5" s="151" t="s">
        <v>108</v>
      </c>
      <c r="E5" s="158" t="s">
        <v>110</v>
      </c>
      <c r="F5" s="17">
        <f t="shared" ref="F5:F28" si="0">H5+I5</f>
        <v>122.67999999999999</v>
      </c>
      <c r="G5" s="159">
        <f t="shared" ref="G5" si="1">F5+F6</f>
        <v>184.2</v>
      </c>
      <c r="H5" s="34">
        <v>112.21</v>
      </c>
      <c r="I5" s="35">
        <v>10.47</v>
      </c>
      <c r="J5" s="161" t="s">
        <v>113</v>
      </c>
      <c r="K5" s="162">
        <f>L5/G5</f>
        <v>6164.5494028230187</v>
      </c>
      <c r="L5" s="153">
        <v>1135510</v>
      </c>
      <c r="M5" s="151" t="s">
        <v>65</v>
      </c>
      <c r="N5" s="15"/>
    </row>
    <row r="6" spans="1:14">
      <c r="A6" s="157"/>
      <c r="B6" s="157"/>
      <c r="C6" s="77" t="s">
        <v>66</v>
      </c>
      <c r="D6" s="152"/>
      <c r="E6" s="152"/>
      <c r="F6" s="17">
        <f t="shared" si="0"/>
        <v>61.52</v>
      </c>
      <c r="G6" s="160"/>
      <c r="H6" s="34">
        <v>56.27</v>
      </c>
      <c r="I6" s="35">
        <v>5.25</v>
      </c>
      <c r="J6" s="161"/>
      <c r="K6" s="163"/>
      <c r="L6" s="154"/>
      <c r="M6" s="152"/>
      <c r="N6" s="15"/>
    </row>
    <row r="7" spans="1:14">
      <c r="A7" s="157">
        <v>3</v>
      </c>
      <c r="B7" s="157" t="s">
        <v>68</v>
      </c>
      <c r="C7" s="77">
        <v>505</v>
      </c>
      <c r="D7" s="151" t="s">
        <v>108</v>
      </c>
      <c r="E7" s="158" t="s">
        <v>110</v>
      </c>
      <c r="F7" s="17">
        <f t="shared" si="0"/>
        <v>123.06</v>
      </c>
      <c r="G7" s="159">
        <f>F7+F8</f>
        <v>185.17000000000002</v>
      </c>
      <c r="H7" s="34">
        <v>112.18</v>
      </c>
      <c r="I7" s="35">
        <v>10.88</v>
      </c>
      <c r="J7" s="161" t="s">
        <v>113</v>
      </c>
      <c r="K7" s="162">
        <f t="shared" ref="K7" si="2">L7/G7</f>
        <v>6131.9976238051513</v>
      </c>
      <c r="L7" s="153">
        <v>1135462</v>
      </c>
      <c r="M7" s="151" t="s">
        <v>65</v>
      </c>
      <c r="N7" s="15"/>
    </row>
    <row r="8" spans="1:14">
      <c r="A8" s="157"/>
      <c r="B8" s="157"/>
      <c r="C8" s="77" t="s">
        <v>66</v>
      </c>
      <c r="D8" s="152"/>
      <c r="E8" s="152"/>
      <c r="F8" s="17">
        <f t="shared" si="0"/>
        <v>62.11</v>
      </c>
      <c r="G8" s="160"/>
      <c r="H8" s="34">
        <v>56.62</v>
      </c>
      <c r="I8" s="35">
        <v>5.49</v>
      </c>
      <c r="J8" s="161"/>
      <c r="K8" s="163"/>
      <c r="L8" s="154"/>
      <c r="M8" s="152"/>
      <c r="N8" s="15"/>
    </row>
    <row r="9" spans="1:14">
      <c r="A9" s="80">
        <v>5</v>
      </c>
      <c r="B9" s="80" t="s">
        <v>67</v>
      </c>
      <c r="C9" s="82">
        <v>303</v>
      </c>
      <c r="D9" s="79" t="s">
        <v>108</v>
      </c>
      <c r="E9" s="83" t="s">
        <v>110</v>
      </c>
      <c r="F9" s="13">
        <f t="shared" si="0"/>
        <v>86.55</v>
      </c>
      <c r="G9" s="81">
        <f>F9</f>
        <v>86.55</v>
      </c>
      <c r="H9" s="36">
        <v>77.7</v>
      </c>
      <c r="I9" s="37">
        <v>8.85</v>
      </c>
      <c r="J9" s="84" t="s">
        <v>113</v>
      </c>
      <c r="K9" s="85">
        <f>L9/G9</f>
        <v>9800</v>
      </c>
      <c r="L9" s="98">
        <v>848190</v>
      </c>
      <c r="M9" s="79" t="s">
        <v>65</v>
      </c>
      <c r="N9" s="15"/>
    </row>
    <row r="10" spans="1:14">
      <c r="A10" s="166">
        <v>8</v>
      </c>
      <c r="B10" s="157" t="s">
        <v>64</v>
      </c>
      <c r="C10" s="77">
        <v>502</v>
      </c>
      <c r="D10" s="158" t="s">
        <v>118</v>
      </c>
      <c r="E10" s="158" t="s">
        <v>110</v>
      </c>
      <c r="F10" s="17">
        <f t="shared" si="0"/>
        <v>117.48</v>
      </c>
      <c r="G10" s="147">
        <f t="shared" ref="G10" si="3">F10+F11</f>
        <v>180.62</v>
      </c>
      <c r="H10" s="34">
        <v>106.79</v>
      </c>
      <c r="I10" s="35">
        <v>10.69</v>
      </c>
      <c r="J10" s="146" t="s">
        <v>113</v>
      </c>
      <c r="K10" s="164">
        <f>L10/G10</f>
        <v>6103.648543904329</v>
      </c>
      <c r="L10" s="153">
        <v>1102441</v>
      </c>
      <c r="M10" s="151" t="s">
        <v>65</v>
      </c>
      <c r="N10" s="15"/>
    </row>
    <row r="11" spans="1:14">
      <c r="A11" s="167"/>
      <c r="B11" s="157"/>
      <c r="C11" s="77" t="s">
        <v>66</v>
      </c>
      <c r="D11" s="152"/>
      <c r="E11" s="152"/>
      <c r="F11" s="17">
        <f t="shared" si="0"/>
        <v>63.14</v>
      </c>
      <c r="G11" s="148"/>
      <c r="H11" s="34">
        <v>57.4</v>
      </c>
      <c r="I11" s="35">
        <v>5.74</v>
      </c>
      <c r="J11" s="146"/>
      <c r="K11" s="165"/>
      <c r="L11" s="154"/>
      <c r="M11" s="152"/>
      <c r="N11" s="15"/>
    </row>
    <row r="12" spans="1:14">
      <c r="A12" s="167"/>
      <c r="B12" s="149" t="s">
        <v>132</v>
      </c>
      <c r="C12" s="92">
        <v>506</v>
      </c>
      <c r="D12" s="168" t="s">
        <v>134</v>
      </c>
      <c r="E12" s="158" t="s">
        <v>110</v>
      </c>
      <c r="F12" s="17">
        <f>H12+I12</f>
        <v>119.07000000000001</v>
      </c>
      <c r="G12" s="147">
        <f>F12+F13</f>
        <v>191.74</v>
      </c>
      <c r="H12" s="34">
        <v>108.23</v>
      </c>
      <c r="I12" s="35">
        <v>10.84</v>
      </c>
      <c r="J12" s="146" t="s">
        <v>113</v>
      </c>
      <c r="K12" s="155">
        <v>5530</v>
      </c>
      <c r="L12" s="153">
        <v>1060390</v>
      </c>
      <c r="M12" s="151" t="s">
        <v>65</v>
      </c>
      <c r="N12" s="15"/>
    </row>
    <row r="13" spans="1:14">
      <c r="A13" s="150"/>
      <c r="B13" s="150"/>
      <c r="C13" s="94" t="s">
        <v>133</v>
      </c>
      <c r="D13" s="152"/>
      <c r="E13" s="152"/>
      <c r="F13" s="17">
        <f>H13+I13</f>
        <v>72.67</v>
      </c>
      <c r="G13" s="148"/>
      <c r="H13" s="34">
        <v>66.06</v>
      </c>
      <c r="I13" s="35">
        <v>6.61</v>
      </c>
      <c r="J13" s="146"/>
      <c r="K13" s="156"/>
      <c r="L13" s="154"/>
      <c r="M13" s="152"/>
      <c r="N13" s="15"/>
    </row>
    <row r="14" spans="1:14">
      <c r="A14" s="166">
        <v>11</v>
      </c>
      <c r="B14" s="166" t="s">
        <v>64</v>
      </c>
      <c r="C14" s="77">
        <v>502</v>
      </c>
      <c r="D14" s="158" t="s">
        <v>108</v>
      </c>
      <c r="E14" s="158" t="s">
        <v>110</v>
      </c>
      <c r="F14" s="17">
        <f t="shared" si="0"/>
        <v>119.34</v>
      </c>
      <c r="G14" s="147">
        <f t="shared" ref="G14" si="4">F14+F15</f>
        <v>179.85</v>
      </c>
      <c r="H14" s="34">
        <v>108.22</v>
      </c>
      <c r="I14" s="35">
        <v>11.12</v>
      </c>
      <c r="J14" s="170" t="s">
        <v>113</v>
      </c>
      <c r="K14" s="164">
        <f t="shared" ref="K14" si="5">L14/G14</f>
        <v>6190.8034473172092</v>
      </c>
      <c r="L14" s="153">
        <v>1113416</v>
      </c>
      <c r="M14" s="151" t="s">
        <v>65</v>
      </c>
      <c r="N14" s="15"/>
    </row>
    <row r="15" spans="1:14">
      <c r="A15" s="150"/>
      <c r="B15" s="150"/>
      <c r="C15" s="77" t="s">
        <v>66</v>
      </c>
      <c r="D15" s="169"/>
      <c r="E15" s="152"/>
      <c r="F15" s="17">
        <f t="shared" si="0"/>
        <v>60.51</v>
      </c>
      <c r="G15" s="148"/>
      <c r="H15" s="34">
        <v>54.87</v>
      </c>
      <c r="I15" s="35">
        <v>5.64</v>
      </c>
      <c r="J15" s="171"/>
      <c r="K15" s="165"/>
      <c r="L15" s="154"/>
      <c r="M15" s="152"/>
      <c r="N15" s="15"/>
    </row>
    <row r="16" spans="1:14">
      <c r="A16" s="157">
        <v>14</v>
      </c>
      <c r="B16" s="157" t="s">
        <v>64</v>
      </c>
      <c r="C16" s="77">
        <v>502</v>
      </c>
      <c r="D16" s="158" t="s">
        <v>108</v>
      </c>
      <c r="E16" s="158" t="s">
        <v>110</v>
      </c>
      <c r="F16" s="17">
        <f t="shared" si="0"/>
        <v>110.37</v>
      </c>
      <c r="G16" s="147">
        <f t="shared" ref="G16" si="6">F16+F17</f>
        <v>164.32</v>
      </c>
      <c r="H16" s="34">
        <v>100.58</v>
      </c>
      <c r="I16" s="35">
        <v>9.7899999999999991</v>
      </c>
      <c r="J16" s="146" t="s">
        <v>113</v>
      </c>
      <c r="K16" s="164">
        <f t="shared" ref="K16" si="7">L16/G16</f>
        <v>6440.7010710808181</v>
      </c>
      <c r="L16" s="153">
        <v>1058336</v>
      </c>
      <c r="M16" s="151" t="s">
        <v>65</v>
      </c>
      <c r="N16" s="15"/>
    </row>
    <row r="17" spans="1:14">
      <c r="A17" s="157"/>
      <c r="B17" s="157"/>
      <c r="C17" s="77" t="s">
        <v>66</v>
      </c>
      <c r="D17" s="152"/>
      <c r="E17" s="152"/>
      <c r="F17" s="14">
        <f t="shared" si="0"/>
        <v>53.95</v>
      </c>
      <c r="G17" s="148"/>
      <c r="H17" s="34">
        <v>49.17</v>
      </c>
      <c r="I17" s="35">
        <v>4.78</v>
      </c>
      <c r="J17" s="146"/>
      <c r="K17" s="165"/>
      <c r="L17" s="154"/>
      <c r="M17" s="152"/>
      <c r="N17" s="15"/>
    </row>
    <row r="18" spans="1:14">
      <c r="A18" s="157">
        <v>16</v>
      </c>
      <c r="B18" s="157" t="s">
        <v>67</v>
      </c>
      <c r="C18" s="77">
        <v>503</v>
      </c>
      <c r="D18" s="158" t="s">
        <v>108</v>
      </c>
      <c r="E18" s="158" t="s">
        <v>110</v>
      </c>
      <c r="F18" s="17">
        <f t="shared" si="0"/>
        <v>110.28999999999999</v>
      </c>
      <c r="G18" s="147">
        <f t="shared" ref="G18" si="8">F18+F19</f>
        <v>163.78</v>
      </c>
      <c r="H18" s="34">
        <v>100.58</v>
      </c>
      <c r="I18" s="35">
        <v>9.7100000000000009</v>
      </c>
      <c r="J18" s="146" t="s">
        <v>113</v>
      </c>
      <c r="K18" s="164">
        <f t="shared" ref="K18" si="9">L18/G18</f>
        <v>6461.6986201001346</v>
      </c>
      <c r="L18" s="153">
        <v>1058297</v>
      </c>
      <c r="M18" s="151" t="s">
        <v>65</v>
      </c>
      <c r="N18" s="15"/>
    </row>
    <row r="19" spans="1:14">
      <c r="A19" s="157"/>
      <c r="B19" s="157"/>
      <c r="C19" s="77" t="s">
        <v>66</v>
      </c>
      <c r="D19" s="152"/>
      <c r="E19" s="152"/>
      <c r="F19" s="17">
        <f t="shared" si="0"/>
        <v>53.49</v>
      </c>
      <c r="G19" s="148"/>
      <c r="H19" s="34">
        <v>48.79</v>
      </c>
      <c r="I19" s="35">
        <v>4.7</v>
      </c>
      <c r="J19" s="146"/>
      <c r="K19" s="165"/>
      <c r="L19" s="154"/>
      <c r="M19" s="152"/>
      <c r="N19" s="15"/>
    </row>
    <row r="20" spans="1:14">
      <c r="A20" s="157">
        <v>17</v>
      </c>
      <c r="B20" s="167" t="s">
        <v>64</v>
      </c>
      <c r="C20" s="77">
        <v>1101</v>
      </c>
      <c r="D20" s="158" t="s">
        <v>118</v>
      </c>
      <c r="E20" s="158" t="s">
        <v>110</v>
      </c>
      <c r="F20" s="16">
        <f t="shared" si="0"/>
        <v>163.37</v>
      </c>
      <c r="G20" s="172">
        <f t="shared" ref="G20:G22" si="10">F20+F21</f>
        <v>296.88</v>
      </c>
      <c r="H20" s="34">
        <v>138.49</v>
      </c>
      <c r="I20" s="35">
        <v>24.88</v>
      </c>
      <c r="J20" s="146" t="s">
        <v>113</v>
      </c>
      <c r="K20" s="164">
        <f t="shared" ref="K20" si="11">L20/G20</f>
        <v>6568.0005389382914</v>
      </c>
      <c r="L20" s="174">
        <v>1949908</v>
      </c>
      <c r="M20" s="151" t="s">
        <v>65</v>
      </c>
      <c r="N20" s="15"/>
    </row>
    <row r="21" spans="1:14">
      <c r="A21" s="157"/>
      <c r="B21" s="167"/>
      <c r="C21" s="77" t="s">
        <v>66</v>
      </c>
      <c r="D21" s="152"/>
      <c r="E21" s="152"/>
      <c r="F21" s="16">
        <f t="shared" si="0"/>
        <v>133.51</v>
      </c>
      <c r="G21" s="173"/>
      <c r="H21" s="34">
        <v>113.17</v>
      </c>
      <c r="I21" s="35">
        <v>20.34</v>
      </c>
      <c r="J21" s="146"/>
      <c r="K21" s="165"/>
      <c r="L21" s="174"/>
      <c r="M21" s="152"/>
      <c r="N21" s="15"/>
    </row>
    <row r="22" spans="1:14">
      <c r="A22" s="157"/>
      <c r="B22" s="167"/>
      <c r="C22" s="77">
        <v>1102</v>
      </c>
      <c r="D22" s="158" t="s">
        <v>118</v>
      </c>
      <c r="E22" s="158" t="s">
        <v>110</v>
      </c>
      <c r="F22" s="16">
        <f t="shared" si="0"/>
        <v>143.08000000000001</v>
      </c>
      <c r="G22" s="172">
        <f t="shared" si="10"/>
        <v>254.81</v>
      </c>
      <c r="H22" s="34">
        <v>121.28</v>
      </c>
      <c r="I22" s="35">
        <v>21.8</v>
      </c>
      <c r="J22" s="146" t="s">
        <v>113</v>
      </c>
      <c r="K22" s="164">
        <f t="shared" ref="K22" si="12">L22/G22</f>
        <v>7064.000627918841</v>
      </c>
      <c r="L22" s="174">
        <v>1799978</v>
      </c>
      <c r="M22" s="151" t="s">
        <v>65</v>
      </c>
      <c r="N22" s="15"/>
    </row>
    <row r="23" spans="1:14">
      <c r="A23" s="157"/>
      <c r="B23" s="150"/>
      <c r="C23" s="77" t="s">
        <v>66</v>
      </c>
      <c r="D23" s="152"/>
      <c r="E23" s="152"/>
      <c r="F23" s="16">
        <f t="shared" si="0"/>
        <v>111.72999999999999</v>
      </c>
      <c r="G23" s="173"/>
      <c r="H23" s="34">
        <v>94.71</v>
      </c>
      <c r="I23" s="35">
        <v>17.02</v>
      </c>
      <c r="J23" s="146"/>
      <c r="K23" s="165"/>
      <c r="L23" s="174"/>
      <c r="M23" s="152"/>
      <c r="N23" s="15"/>
    </row>
    <row r="24" spans="1:14">
      <c r="A24" s="166">
        <v>19</v>
      </c>
      <c r="B24" s="167" t="s">
        <v>64</v>
      </c>
      <c r="C24" s="86">
        <v>101</v>
      </c>
      <c r="D24" s="83" t="s">
        <v>118</v>
      </c>
      <c r="E24" s="79" t="s">
        <v>110</v>
      </c>
      <c r="F24" s="17">
        <f t="shared" si="0"/>
        <v>163.44999999999999</v>
      </c>
      <c r="G24" s="17">
        <f>F24</f>
        <v>163.44999999999999</v>
      </c>
      <c r="H24" s="87">
        <v>138.63999999999999</v>
      </c>
      <c r="I24" s="88">
        <v>24.81</v>
      </c>
      <c r="J24" s="84" t="s">
        <v>113</v>
      </c>
      <c r="K24" s="85">
        <f>L24/G24</f>
        <v>8029.3484245946775</v>
      </c>
      <c r="L24" s="98">
        <v>1312397</v>
      </c>
      <c r="M24" s="89" t="s">
        <v>65</v>
      </c>
      <c r="N24" s="15"/>
    </row>
    <row r="25" spans="1:14">
      <c r="A25" s="167"/>
      <c r="B25" s="167"/>
      <c r="C25" s="77">
        <v>1101</v>
      </c>
      <c r="D25" s="158" t="s">
        <v>118</v>
      </c>
      <c r="E25" s="158" t="s">
        <v>110</v>
      </c>
      <c r="F25" s="17">
        <f t="shared" si="0"/>
        <v>163.44999999999999</v>
      </c>
      <c r="G25" s="159">
        <f t="shared" ref="G25:G27" si="13">F25+F26</f>
        <v>296.85000000000002</v>
      </c>
      <c r="H25" s="34">
        <v>138.63999999999999</v>
      </c>
      <c r="I25" s="35">
        <v>24.81</v>
      </c>
      <c r="J25" s="146" t="s">
        <v>113</v>
      </c>
      <c r="K25" s="164">
        <f t="shared" ref="K25" si="14">L25/G25</f>
        <v>6568.0006737409458</v>
      </c>
      <c r="L25" s="153">
        <v>1949711</v>
      </c>
      <c r="M25" s="151" t="s">
        <v>65</v>
      </c>
      <c r="N25" s="15"/>
    </row>
    <row r="26" spans="1:14">
      <c r="A26" s="150"/>
      <c r="B26" s="150"/>
      <c r="C26" s="77" t="s">
        <v>66</v>
      </c>
      <c r="D26" s="152"/>
      <c r="E26" s="152"/>
      <c r="F26" s="17">
        <f t="shared" si="0"/>
        <v>133.4</v>
      </c>
      <c r="G26" s="160"/>
      <c r="H26" s="34">
        <v>113.15</v>
      </c>
      <c r="I26" s="35">
        <v>20.25</v>
      </c>
      <c r="J26" s="146"/>
      <c r="K26" s="165"/>
      <c r="L26" s="154"/>
      <c r="M26" s="152"/>
      <c r="N26" s="15"/>
    </row>
    <row r="27" spans="1:14">
      <c r="A27" s="157">
        <v>20</v>
      </c>
      <c r="B27" s="157" t="s">
        <v>64</v>
      </c>
      <c r="C27" s="77">
        <v>1102</v>
      </c>
      <c r="D27" s="158" t="s">
        <v>118</v>
      </c>
      <c r="E27" s="158" t="s">
        <v>110</v>
      </c>
      <c r="F27" s="17">
        <f t="shared" si="0"/>
        <v>142.99</v>
      </c>
      <c r="G27" s="159">
        <f t="shared" si="13"/>
        <v>254.65</v>
      </c>
      <c r="H27" s="34">
        <v>121.28</v>
      </c>
      <c r="I27" s="35">
        <v>21.71</v>
      </c>
      <c r="J27" s="146" t="s">
        <v>113</v>
      </c>
      <c r="K27" s="164">
        <f t="shared" ref="K27" si="15">L27/G27</f>
        <v>7067.9992146082859</v>
      </c>
      <c r="L27" s="174">
        <v>1799866</v>
      </c>
      <c r="M27" s="151" t="s">
        <v>65</v>
      </c>
      <c r="N27" s="15"/>
    </row>
    <row r="28" spans="1:14">
      <c r="A28" s="157"/>
      <c r="B28" s="157"/>
      <c r="C28" s="77" t="s">
        <v>66</v>
      </c>
      <c r="D28" s="152"/>
      <c r="E28" s="152"/>
      <c r="F28" s="17">
        <f t="shared" si="0"/>
        <v>111.66</v>
      </c>
      <c r="G28" s="160"/>
      <c r="H28" s="34">
        <v>94.71</v>
      </c>
      <c r="I28" s="35">
        <v>16.95</v>
      </c>
      <c r="J28" s="146"/>
      <c r="K28" s="165"/>
      <c r="L28" s="174"/>
      <c r="M28" s="152"/>
      <c r="N28" s="15"/>
    </row>
    <row r="29" spans="1:14" ht="18" customHeight="1">
      <c r="A29" s="79"/>
      <c r="B29" s="79"/>
      <c r="C29" s="18"/>
      <c r="D29" s="79"/>
      <c r="E29" s="79"/>
      <c r="F29" s="19">
        <f>SUM(F5:F28)</f>
        <v>2602.87</v>
      </c>
      <c r="G29" s="33">
        <f>SUM(G5:G28)</f>
        <v>2602.87</v>
      </c>
      <c r="H29" s="20">
        <f>SUM(H5:H28)</f>
        <v>2289.7400000000002</v>
      </c>
      <c r="I29" s="20">
        <f>SUM(I5:I28)</f>
        <v>313.13</v>
      </c>
      <c r="J29" s="90"/>
      <c r="K29" s="73">
        <f>L29/G29</f>
        <v>6655.692370345042</v>
      </c>
      <c r="L29" s="19">
        <f>SUM(L5:L28)</f>
        <v>17323902</v>
      </c>
      <c r="M29" s="79"/>
      <c r="N29" s="15"/>
    </row>
    <row r="30" spans="1:14">
      <c r="A30" s="175" t="s">
        <v>135</v>
      </c>
      <c r="B30" s="176"/>
      <c r="C30" s="177"/>
      <c r="D30" s="176"/>
      <c r="E30" s="177"/>
      <c r="F30" s="177"/>
      <c r="G30" s="177"/>
      <c r="H30" s="177"/>
      <c r="I30" s="177"/>
      <c r="J30" s="178"/>
      <c r="K30" s="177"/>
      <c r="L30" s="177"/>
      <c r="M30" s="176"/>
      <c r="N30" s="177"/>
    </row>
    <row r="31" spans="1:14">
      <c r="A31" s="78"/>
      <c r="B31" s="78"/>
      <c r="D31" s="78"/>
      <c r="E31" s="78"/>
      <c r="J31" s="91"/>
      <c r="K31" s="22"/>
      <c r="L31" s="22"/>
      <c r="M31" s="21"/>
      <c r="N31" s="22"/>
    </row>
    <row r="32" spans="1:14">
      <c r="A32" s="78"/>
      <c r="B32" s="78"/>
      <c r="D32" s="78"/>
      <c r="E32" s="78"/>
      <c r="J32" s="91"/>
      <c r="K32" s="179" t="s">
        <v>69</v>
      </c>
      <c r="L32" s="180"/>
      <c r="M32" s="181"/>
      <c r="N32" s="22"/>
    </row>
  </sheetData>
  <mergeCells count="101">
    <mergeCell ref="A30:N30"/>
    <mergeCell ref="K32:M32"/>
    <mergeCell ref="A27:A28"/>
    <mergeCell ref="B27:B28"/>
    <mergeCell ref="D27:D28"/>
    <mergeCell ref="E27:E28"/>
    <mergeCell ref="G27:G28"/>
    <mergeCell ref="J27:J28"/>
    <mergeCell ref="K27:K28"/>
    <mergeCell ref="L27:L28"/>
    <mergeCell ref="M27:M28"/>
    <mergeCell ref="A24:A26"/>
    <mergeCell ref="B24:B26"/>
    <mergeCell ref="D25:D26"/>
    <mergeCell ref="E25:E26"/>
    <mergeCell ref="G25:G26"/>
    <mergeCell ref="J25:J26"/>
    <mergeCell ref="K25:K26"/>
    <mergeCell ref="L25:L26"/>
    <mergeCell ref="M25:M26"/>
    <mergeCell ref="A20:A23"/>
    <mergeCell ref="B20:B23"/>
    <mergeCell ref="D20:D21"/>
    <mergeCell ref="E20:E21"/>
    <mergeCell ref="G20:G21"/>
    <mergeCell ref="J20:J21"/>
    <mergeCell ref="K20:K21"/>
    <mergeCell ref="L20:L21"/>
    <mergeCell ref="M20:M21"/>
    <mergeCell ref="D22:D23"/>
    <mergeCell ref="E22:E23"/>
    <mergeCell ref="G22:G23"/>
    <mergeCell ref="J22:J23"/>
    <mergeCell ref="K22:K23"/>
    <mergeCell ref="L22:L23"/>
    <mergeCell ref="M22:M23"/>
    <mergeCell ref="A18:A19"/>
    <mergeCell ref="B18:B19"/>
    <mergeCell ref="D18:D19"/>
    <mergeCell ref="E18:E19"/>
    <mergeCell ref="G18:G19"/>
    <mergeCell ref="J18:J19"/>
    <mergeCell ref="K18:K19"/>
    <mergeCell ref="L18:L19"/>
    <mergeCell ref="M18:M19"/>
    <mergeCell ref="K14:K15"/>
    <mergeCell ref="L14:L15"/>
    <mergeCell ref="M14:M15"/>
    <mergeCell ref="A16:A17"/>
    <mergeCell ref="B16:B17"/>
    <mergeCell ref="D16:D17"/>
    <mergeCell ref="E16:E17"/>
    <mergeCell ref="G16:G17"/>
    <mergeCell ref="J16:J17"/>
    <mergeCell ref="K16:K17"/>
    <mergeCell ref="L16:L17"/>
    <mergeCell ref="M16:M17"/>
    <mergeCell ref="A10:A13"/>
    <mergeCell ref="D12:D13"/>
    <mergeCell ref="E12:E13"/>
    <mergeCell ref="A14:A15"/>
    <mergeCell ref="B14:B15"/>
    <mergeCell ref="D14:D15"/>
    <mergeCell ref="E14:E15"/>
    <mergeCell ref="G14:G15"/>
    <mergeCell ref="J14:J15"/>
    <mergeCell ref="K7:K8"/>
    <mergeCell ref="L7:L8"/>
    <mergeCell ref="M7:M8"/>
    <mergeCell ref="B10:B11"/>
    <mergeCell ref="D10:D11"/>
    <mergeCell ref="E10:E11"/>
    <mergeCell ref="G10:G11"/>
    <mergeCell ref="J10:J11"/>
    <mergeCell ref="K10:K11"/>
    <mergeCell ref="L10:L11"/>
    <mergeCell ref="M10:M11"/>
    <mergeCell ref="A1:N1"/>
    <mergeCell ref="A2:N2"/>
    <mergeCell ref="F4:G4"/>
    <mergeCell ref="J12:J13"/>
    <mergeCell ref="G12:G13"/>
    <mergeCell ref="B12:B13"/>
    <mergeCell ref="M12:M13"/>
    <mergeCell ref="L12:L13"/>
    <mergeCell ref="K12:K13"/>
    <mergeCell ref="A5:A6"/>
    <mergeCell ref="B5:B6"/>
    <mergeCell ref="D5:D6"/>
    <mergeCell ref="E5:E6"/>
    <mergeCell ref="G5:G6"/>
    <mergeCell ref="J5:J6"/>
    <mergeCell ref="K5:K6"/>
    <mergeCell ref="L5:L6"/>
    <mergeCell ref="M5:M6"/>
    <mergeCell ref="A7:A8"/>
    <mergeCell ref="B7:B8"/>
    <mergeCell ref="D7:D8"/>
    <mergeCell ref="E7:E8"/>
    <mergeCell ref="G7:G8"/>
    <mergeCell ref="J7:J8"/>
  </mergeCells>
  <phoneticPr fontId="13" type="noConversion"/>
  <printOptions horizontalCentered="1"/>
  <pageMargins left="0.27559055118110237" right="0.15748031496062992" top="0.47244094488188981" bottom="0.43307086614173229" header="0.31496062992125984" footer="0.31496062992125984"/>
  <pageSetup paperSize="9" orientation="landscape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sqref="A1:XFD1048576"/>
    </sheetView>
  </sheetViews>
  <sheetFormatPr defaultRowHeight="13.5"/>
  <cols>
    <col min="1" max="1" width="6.25" customWidth="1"/>
    <col min="2" max="2" width="19.25" customWidth="1"/>
    <col min="3" max="3" width="30.625" customWidth="1"/>
    <col min="4" max="4" width="11.375" customWidth="1"/>
    <col min="5" max="5" width="11" customWidth="1"/>
    <col min="6" max="6" width="10.375" customWidth="1"/>
    <col min="7" max="7" width="11.25" customWidth="1"/>
    <col min="8" max="8" width="10.375" customWidth="1"/>
    <col min="11" max="11" width="9.5" customWidth="1"/>
    <col min="12" max="12" width="8.125" customWidth="1"/>
  </cols>
  <sheetData>
    <row r="1" spans="1:12" ht="51" customHeight="1">
      <c r="A1" s="141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32.25" customHeight="1" thickBot="1">
      <c r="A2" s="182" t="s">
        <v>131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31.5" customHeight="1">
      <c r="A3" s="63" t="s">
        <v>71</v>
      </c>
      <c r="B3" s="64" t="s">
        <v>102</v>
      </c>
      <c r="C3" s="64" t="s">
        <v>111</v>
      </c>
      <c r="D3" s="64" t="s">
        <v>103</v>
      </c>
      <c r="E3" s="64" t="s">
        <v>104</v>
      </c>
      <c r="F3" s="65" t="s">
        <v>60</v>
      </c>
      <c r="G3" s="64" t="s">
        <v>92</v>
      </c>
      <c r="H3" s="64" t="s">
        <v>115</v>
      </c>
      <c r="I3" s="65" t="s">
        <v>75</v>
      </c>
      <c r="J3" s="65" t="s">
        <v>76</v>
      </c>
      <c r="K3" s="65" t="s">
        <v>62</v>
      </c>
      <c r="L3" s="66" t="s">
        <v>63</v>
      </c>
    </row>
    <row r="4" spans="1:12" ht="18" customHeight="1">
      <c r="A4" s="53">
        <v>1</v>
      </c>
      <c r="B4" s="55" t="s">
        <v>99</v>
      </c>
      <c r="C4" s="42" t="s">
        <v>112</v>
      </c>
      <c r="D4" s="54">
        <v>127.36</v>
      </c>
      <c r="E4" s="54">
        <v>116.84</v>
      </c>
      <c r="F4" s="60" t="s">
        <v>105</v>
      </c>
      <c r="G4" s="61">
        <f t="shared" ref="G4" si="0">H4/D4</f>
        <v>6909.5477386934672</v>
      </c>
      <c r="H4" s="62">
        <v>880000</v>
      </c>
      <c r="I4" s="44" t="s">
        <v>100</v>
      </c>
      <c r="J4" s="44">
        <v>40</v>
      </c>
      <c r="K4" s="44" t="s">
        <v>101</v>
      </c>
      <c r="L4" s="67"/>
    </row>
    <row r="5" spans="1:12" ht="20.25" customHeight="1" thickBot="1">
      <c r="A5" s="56"/>
      <c r="B5" s="57"/>
      <c r="C5" s="57"/>
      <c r="D5" s="57">
        <f>SUM(D4:D4)</f>
        <v>127.36</v>
      </c>
      <c r="E5" s="57">
        <f>SUM(E4:E4)</f>
        <v>116.84</v>
      </c>
      <c r="F5" s="57"/>
      <c r="G5" s="68">
        <f>H5/D5</f>
        <v>6909.5477386934672</v>
      </c>
      <c r="H5" s="71">
        <f>SUM(H4:H4)</f>
        <v>880000</v>
      </c>
      <c r="I5" s="69"/>
      <c r="J5" s="69"/>
      <c r="K5" s="69"/>
      <c r="L5" s="70"/>
    </row>
    <row r="6" spans="1:12" ht="24" customHeight="1">
      <c r="A6" s="183" t="s">
        <v>119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</row>
    <row r="8" spans="1:12">
      <c r="H8" s="184" t="s">
        <v>69</v>
      </c>
      <c r="I8" s="184"/>
    </row>
  </sheetData>
  <mergeCells count="4">
    <mergeCell ref="A2:L2"/>
    <mergeCell ref="A1:L1"/>
    <mergeCell ref="A6:L6"/>
    <mergeCell ref="H8:I8"/>
  </mergeCells>
  <phoneticPr fontId="18" type="noConversion"/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sqref="A1:XFD1048576"/>
    </sheetView>
  </sheetViews>
  <sheetFormatPr defaultRowHeight="13.5"/>
  <cols>
    <col min="1" max="1" width="7" customWidth="1"/>
    <col min="2" max="2" width="12.875" customWidth="1"/>
    <col min="3" max="3" width="10.375" customWidth="1"/>
    <col min="4" max="5" width="9.75" customWidth="1"/>
    <col min="7" max="7" width="9.375" customWidth="1"/>
    <col min="8" max="8" width="9.75" customWidth="1"/>
    <col min="10" max="10" width="8.375" customWidth="1"/>
  </cols>
  <sheetData>
    <row r="1" spans="1:14" ht="34.5" customHeight="1">
      <c r="A1" s="141" t="s">
        <v>52</v>
      </c>
      <c r="B1" s="141"/>
      <c r="C1" s="141"/>
      <c r="D1" s="141"/>
      <c r="E1" s="141"/>
      <c r="F1" s="141"/>
      <c r="G1" s="141"/>
      <c r="H1" s="141"/>
      <c r="I1" s="141"/>
      <c r="J1" s="141"/>
      <c r="K1" s="41"/>
      <c r="L1" s="41"/>
      <c r="M1" s="41"/>
      <c r="N1" s="41"/>
    </row>
    <row r="2" spans="1:14" ht="23.25" customHeight="1">
      <c r="A2" s="185" t="s">
        <v>128</v>
      </c>
      <c r="B2" s="185"/>
      <c r="C2" s="185"/>
      <c r="D2" s="185"/>
      <c r="E2" s="185"/>
      <c r="F2" s="185"/>
      <c r="G2" s="185"/>
      <c r="H2" s="185"/>
      <c r="I2" s="185"/>
      <c r="J2" s="185"/>
      <c r="K2" s="41"/>
      <c r="L2" s="41"/>
      <c r="M2" s="41"/>
      <c r="N2" s="41"/>
    </row>
    <row r="3" spans="1:14" ht="34.5" customHeight="1">
      <c r="A3" s="4" t="s">
        <v>71</v>
      </c>
      <c r="B3" s="38" t="s">
        <v>90</v>
      </c>
      <c r="C3" s="38" t="s">
        <v>82</v>
      </c>
      <c r="D3" s="4" t="s">
        <v>60</v>
      </c>
      <c r="E3" s="38" t="s">
        <v>92</v>
      </c>
      <c r="F3" s="38" t="s">
        <v>94</v>
      </c>
      <c r="G3" s="4" t="s">
        <v>75</v>
      </c>
      <c r="H3" s="4" t="s">
        <v>76</v>
      </c>
      <c r="I3" s="4" t="s">
        <v>62</v>
      </c>
      <c r="J3" s="4" t="s">
        <v>63</v>
      </c>
    </row>
    <row r="4" spans="1:14" ht="21.75" customHeight="1">
      <c r="A4" s="39">
        <v>1</v>
      </c>
      <c r="B4" s="40" t="s">
        <v>84</v>
      </c>
      <c r="C4" s="39">
        <v>7.52</v>
      </c>
      <c r="D4" s="42" t="s">
        <v>97</v>
      </c>
      <c r="E4" s="39">
        <v>3000</v>
      </c>
      <c r="F4" s="39">
        <f t="shared" ref="F4:F7" si="0">C4*E4</f>
        <v>22560</v>
      </c>
      <c r="G4" s="42" t="s">
        <v>91</v>
      </c>
      <c r="H4" s="44">
        <v>70</v>
      </c>
      <c r="I4" s="42" t="s">
        <v>95</v>
      </c>
      <c r="J4" s="45"/>
    </row>
    <row r="5" spans="1:14" ht="21.75" customHeight="1">
      <c r="A5" s="54">
        <v>2</v>
      </c>
      <c r="B5" s="40" t="s">
        <v>85</v>
      </c>
      <c r="C5" s="39">
        <v>11.73</v>
      </c>
      <c r="D5" s="42" t="s">
        <v>97</v>
      </c>
      <c r="E5" s="39">
        <v>3000</v>
      </c>
      <c r="F5" s="39">
        <f t="shared" si="0"/>
        <v>35190</v>
      </c>
      <c r="G5" s="42" t="s">
        <v>91</v>
      </c>
      <c r="H5" s="44">
        <v>70</v>
      </c>
      <c r="I5" s="42" t="s">
        <v>95</v>
      </c>
      <c r="J5" s="45"/>
    </row>
    <row r="6" spans="1:14" ht="21.75" customHeight="1">
      <c r="A6" s="54">
        <v>3</v>
      </c>
      <c r="B6" s="40" t="s">
        <v>86</v>
      </c>
      <c r="C6" s="39">
        <v>8.31</v>
      </c>
      <c r="D6" s="42" t="s">
        <v>97</v>
      </c>
      <c r="E6" s="39">
        <v>3000</v>
      </c>
      <c r="F6" s="39">
        <f t="shared" si="0"/>
        <v>24930</v>
      </c>
      <c r="G6" s="42" t="s">
        <v>91</v>
      </c>
      <c r="H6" s="44">
        <v>70</v>
      </c>
      <c r="I6" s="42" t="s">
        <v>95</v>
      </c>
      <c r="J6" s="45"/>
    </row>
    <row r="7" spans="1:14" ht="21.75" customHeight="1">
      <c r="A7" s="54">
        <v>4</v>
      </c>
      <c r="B7" s="40" t="s">
        <v>87</v>
      </c>
      <c r="C7" s="39">
        <v>9.7200000000000006</v>
      </c>
      <c r="D7" s="42" t="s">
        <v>97</v>
      </c>
      <c r="E7" s="39">
        <v>3000</v>
      </c>
      <c r="F7" s="39">
        <f t="shared" si="0"/>
        <v>29160.000000000004</v>
      </c>
      <c r="G7" s="42" t="s">
        <v>91</v>
      </c>
      <c r="H7" s="44">
        <v>70</v>
      </c>
      <c r="I7" s="42" t="s">
        <v>95</v>
      </c>
      <c r="J7" s="45"/>
    </row>
    <row r="8" spans="1:14" ht="21.75" customHeight="1">
      <c r="A8" s="39"/>
      <c r="B8" s="39"/>
      <c r="C8" s="39">
        <f>SUM(C4:C7)</f>
        <v>37.28</v>
      </c>
      <c r="D8" s="39"/>
      <c r="E8" s="39">
        <v>3000</v>
      </c>
      <c r="F8" s="39">
        <f>SUM(F4:F7)</f>
        <v>111840</v>
      </c>
      <c r="G8" s="45"/>
      <c r="H8" s="45"/>
      <c r="I8" s="45"/>
      <c r="J8" s="45"/>
    </row>
    <row r="9" spans="1:14" s="43" customFormat="1" ht="17.25" customHeight="1">
      <c r="A9" s="186" t="s">
        <v>123</v>
      </c>
      <c r="B9" s="187"/>
      <c r="C9" s="187"/>
      <c r="D9" s="187"/>
      <c r="E9" s="187"/>
      <c r="F9" s="187"/>
      <c r="G9" s="187"/>
      <c r="H9" s="187"/>
      <c r="I9" s="187"/>
      <c r="J9" s="187"/>
    </row>
    <row r="11" spans="1:14">
      <c r="G11" s="184" t="s">
        <v>69</v>
      </c>
      <c r="H11" s="184"/>
    </row>
  </sheetData>
  <mergeCells count="4">
    <mergeCell ref="A1:J1"/>
    <mergeCell ref="A2:J2"/>
    <mergeCell ref="A9:J9"/>
    <mergeCell ref="G11:H11"/>
  </mergeCells>
  <phoneticPr fontId="18" type="noConversion"/>
  <printOptions horizontalCentered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sqref="A1:XFD1048576"/>
    </sheetView>
  </sheetViews>
  <sheetFormatPr defaultColWidth="9" defaultRowHeight="13.5"/>
  <cols>
    <col min="1" max="1" width="5.625" style="1" customWidth="1"/>
    <col min="2" max="3" width="16.25" style="1" customWidth="1"/>
    <col min="4" max="5" width="9" style="1"/>
    <col min="6" max="6" width="12.625" style="1"/>
    <col min="7" max="16384" width="9" style="1"/>
  </cols>
  <sheetData>
    <row r="1" spans="1:13" ht="37.5" customHeight="1">
      <c r="A1" s="188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3" s="2" customFormat="1" ht="24.75" customHeight="1">
      <c r="A2" s="190" t="s">
        <v>80</v>
      </c>
      <c r="B2" s="190"/>
      <c r="C2" s="190"/>
      <c r="D2" s="3"/>
      <c r="E2" s="3"/>
      <c r="F2" s="3"/>
      <c r="G2" s="3"/>
      <c r="H2" s="191" t="s">
        <v>129</v>
      </c>
      <c r="I2" s="191"/>
      <c r="J2" s="191"/>
      <c r="K2" s="191"/>
      <c r="L2" s="3"/>
      <c r="M2" s="3"/>
    </row>
    <row r="3" spans="1:13" s="50" customFormat="1" ht="32.25" customHeight="1">
      <c r="A3" s="49" t="s">
        <v>71</v>
      </c>
      <c r="B3" s="49" t="s">
        <v>72</v>
      </c>
      <c r="C3" s="49" t="s">
        <v>73</v>
      </c>
      <c r="D3" s="49" t="s">
        <v>98</v>
      </c>
      <c r="E3" s="49" t="s">
        <v>60</v>
      </c>
      <c r="F3" s="49" t="s">
        <v>74</v>
      </c>
      <c r="G3" s="49" t="s">
        <v>116</v>
      </c>
      <c r="H3" s="49" t="s">
        <v>75</v>
      </c>
      <c r="I3" s="49" t="s">
        <v>76</v>
      </c>
      <c r="J3" s="49" t="s">
        <v>62</v>
      </c>
      <c r="K3" s="49" t="s">
        <v>63</v>
      </c>
    </row>
    <row r="4" spans="1:13" s="50" customFormat="1" ht="18" customHeight="1">
      <c r="A4" s="49">
        <v>1</v>
      </c>
      <c r="B4" s="51" t="s">
        <v>77</v>
      </c>
      <c r="C4" s="49" t="s">
        <v>121</v>
      </c>
      <c r="D4" s="52">
        <v>13.83</v>
      </c>
      <c r="E4" s="49" t="s">
        <v>83</v>
      </c>
      <c r="F4" s="49">
        <v>40000</v>
      </c>
      <c r="G4" s="49">
        <v>40000</v>
      </c>
      <c r="H4" s="49" t="s">
        <v>81</v>
      </c>
      <c r="I4" s="49">
        <v>70</v>
      </c>
      <c r="J4" s="49" t="s">
        <v>65</v>
      </c>
      <c r="K4" s="49"/>
    </row>
    <row r="5" spans="1:13" s="50" customFormat="1" ht="18" customHeight="1">
      <c r="A5" s="95">
        <v>2</v>
      </c>
      <c r="B5" s="96" t="s">
        <v>120</v>
      </c>
      <c r="C5" s="49" t="s">
        <v>121</v>
      </c>
      <c r="D5" s="97">
        <v>13.83</v>
      </c>
      <c r="E5" s="49" t="s">
        <v>83</v>
      </c>
      <c r="F5" s="49">
        <v>40000</v>
      </c>
      <c r="G5" s="49">
        <v>40000</v>
      </c>
      <c r="H5" s="49" t="s">
        <v>81</v>
      </c>
      <c r="I5" s="49">
        <v>70</v>
      </c>
      <c r="J5" s="49"/>
      <c r="K5" s="49"/>
    </row>
    <row r="6" spans="1:13" s="50" customFormat="1" ht="18" customHeight="1">
      <c r="A6" s="49">
        <v>3</v>
      </c>
      <c r="B6" s="51" t="s">
        <v>78</v>
      </c>
      <c r="C6" s="49" t="s">
        <v>109</v>
      </c>
      <c r="D6" s="52">
        <v>11.52</v>
      </c>
      <c r="E6" s="49" t="s">
        <v>83</v>
      </c>
      <c r="F6" s="49">
        <v>40000</v>
      </c>
      <c r="G6" s="49">
        <v>40000</v>
      </c>
      <c r="H6" s="49" t="s">
        <v>81</v>
      </c>
      <c r="I6" s="49">
        <v>70</v>
      </c>
      <c r="J6" s="49" t="s">
        <v>65</v>
      </c>
      <c r="K6" s="49"/>
    </row>
    <row r="7" spans="1:13" s="50" customFormat="1" ht="18" customHeight="1">
      <c r="A7" s="46"/>
      <c r="B7" s="47"/>
      <c r="C7" s="46"/>
      <c r="D7" s="75">
        <f>SUM(D4:D6)</f>
        <v>39.18</v>
      </c>
      <c r="E7" s="46"/>
      <c r="F7" s="76">
        <v>40000</v>
      </c>
      <c r="G7" s="48">
        <f>SUM(G4:G6)</f>
        <v>120000</v>
      </c>
      <c r="H7" s="46"/>
      <c r="I7" s="46"/>
      <c r="J7" s="46"/>
      <c r="K7" s="46"/>
    </row>
    <row r="8" spans="1:13" s="50" customFormat="1" ht="15.95" customHeight="1">
      <c r="A8" s="189" t="s">
        <v>122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3" ht="15.95" customHeight="1"/>
    <row r="10" spans="1:13" ht="15.95" customHeight="1">
      <c r="H10" s="181" t="s">
        <v>69</v>
      </c>
      <c r="I10" s="181"/>
      <c r="J10" s="181"/>
      <c r="K10" s="6"/>
    </row>
    <row r="11" spans="1:13" ht="15.95" customHeight="1">
      <c r="I11" s="7"/>
      <c r="J11" s="7"/>
      <c r="K11" s="7"/>
    </row>
    <row r="12" spans="1:13" ht="15.95" customHeight="1">
      <c r="I12" s="181"/>
      <c r="J12" s="181"/>
      <c r="K12" s="181"/>
    </row>
    <row r="13" spans="1:13" ht="15.95" customHeight="1"/>
    <row r="14" spans="1:13" ht="15.95" customHeight="1"/>
    <row r="15" spans="1:13" ht="15.95" customHeight="1"/>
    <row r="16" spans="1:13" ht="15.95" customHeight="1"/>
    <row r="17" ht="15.95" customHeight="1"/>
    <row r="18" ht="15.95" customHeight="1"/>
    <row r="19" ht="24" customHeight="1"/>
  </sheetData>
  <mergeCells count="6">
    <mergeCell ref="A1:K1"/>
    <mergeCell ref="A8:K8"/>
    <mergeCell ref="I12:K12"/>
    <mergeCell ref="A2:C2"/>
    <mergeCell ref="H10:J10"/>
    <mergeCell ref="H2:K2"/>
  </mergeCells>
  <phoneticPr fontId="13" type="noConversion"/>
  <printOptions horizontalCentered="1"/>
  <pageMargins left="0.43307086614173229" right="0.35433070866141736" top="0.74803149606299213" bottom="0.74803149606299213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topLeftCell="C1" workbookViewId="0">
      <selection activeCell="I21" sqref="I21"/>
    </sheetView>
  </sheetViews>
  <sheetFormatPr defaultRowHeight="13.5"/>
  <cols>
    <col min="1" max="1" width="6.875" customWidth="1"/>
    <col min="2" max="2" width="14.75" customWidth="1"/>
    <col min="3" max="3" width="14" customWidth="1"/>
    <col min="5" max="6" width="9.625" customWidth="1"/>
  </cols>
  <sheetData>
    <row r="1" spans="1:11" ht="39.75" customHeight="1">
      <c r="A1" s="188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8.5" customHeight="1">
      <c r="A2" s="185" t="s">
        <v>130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30.75" customHeight="1">
      <c r="A3" s="99" t="s">
        <v>71</v>
      </c>
      <c r="B3" s="99" t="s">
        <v>72</v>
      </c>
      <c r="C3" s="99" t="s">
        <v>73</v>
      </c>
      <c r="D3" s="100" t="s">
        <v>82</v>
      </c>
      <c r="E3" s="99" t="s">
        <v>60</v>
      </c>
      <c r="F3" s="99" t="s">
        <v>74</v>
      </c>
      <c r="G3" s="100" t="s">
        <v>117</v>
      </c>
      <c r="H3" s="99" t="s">
        <v>75</v>
      </c>
      <c r="I3" s="99" t="s">
        <v>76</v>
      </c>
      <c r="J3" s="99" t="s">
        <v>62</v>
      </c>
      <c r="K3" s="99" t="s">
        <v>63</v>
      </c>
    </row>
    <row r="4" spans="1:11" ht="23.25" customHeight="1">
      <c r="A4" s="54">
        <v>1</v>
      </c>
      <c r="B4" s="40" t="s">
        <v>88</v>
      </c>
      <c r="C4" s="54" t="s">
        <v>107</v>
      </c>
      <c r="D4" s="54">
        <v>21.6</v>
      </c>
      <c r="E4" s="42" t="s">
        <v>93</v>
      </c>
      <c r="F4" s="42">
        <v>120000</v>
      </c>
      <c r="G4" s="93">
        <v>120000</v>
      </c>
      <c r="H4" s="42" t="s">
        <v>96</v>
      </c>
      <c r="I4" s="93">
        <v>70</v>
      </c>
      <c r="J4" s="42" t="s">
        <v>95</v>
      </c>
      <c r="K4" s="45"/>
    </row>
    <row r="5" spans="1:11" ht="23.25" customHeight="1">
      <c r="A5" s="54">
        <v>2</v>
      </c>
      <c r="B5" s="40" t="s">
        <v>89</v>
      </c>
      <c r="C5" s="54" t="s">
        <v>106</v>
      </c>
      <c r="D5" s="54">
        <v>26.28</v>
      </c>
      <c r="E5" s="42" t="s">
        <v>93</v>
      </c>
      <c r="F5" s="42">
        <v>130000</v>
      </c>
      <c r="G5" s="93">
        <v>130000</v>
      </c>
      <c r="H5" s="42" t="s">
        <v>96</v>
      </c>
      <c r="I5" s="93">
        <v>70</v>
      </c>
      <c r="J5" s="42" t="s">
        <v>95</v>
      </c>
      <c r="K5" s="45"/>
    </row>
    <row r="6" spans="1:11" ht="23.25" customHeight="1">
      <c r="A6" s="93">
        <v>3</v>
      </c>
      <c r="B6" s="96" t="s">
        <v>124</v>
      </c>
      <c r="C6" s="54" t="s">
        <v>125</v>
      </c>
      <c r="D6" s="83">
        <v>18.899999999999999</v>
      </c>
      <c r="E6" s="42" t="s">
        <v>93</v>
      </c>
      <c r="F6" s="93">
        <v>110000</v>
      </c>
      <c r="G6" s="93">
        <v>110000</v>
      </c>
      <c r="H6" s="42" t="s">
        <v>96</v>
      </c>
      <c r="I6" s="93">
        <v>70</v>
      </c>
      <c r="J6" s="42" t="s">
        <v>95</v>
      </c>
      <c r="K6" s="45"/>
    </row>
    <row r="7" spans="1:11" ht="23.25" customHeight="1">
      <c r="A7" s="45"/>
      <c r="B7" s="45"/>
      <c r="C7" s="45"/>
      <c r="D7" s="93">
        <f>SUM(D4:D6)</f>
        <v>66.78</v>
      </c>
      <c r="E7" s="42" t="s">
        <v>93</v>
      </c>
      <c r="F7" s="42">
        <f>(F4+F5+F6)/3</f>
        <v>120000</v>
      </c>
      <c r="G7" s="93">
        <f>SUM(G4:G6)</f>
        <v>360000</v>
      </c>
      <c r="H7" s="45"/>
      <c r="I7" s="45"/>
      <c r="J7" s="45"/>
      <c r="K7" s="45"/>
    </row>
    <row r="8" spans="1:11" ht="21" customHeight="1">
      <c r="A8" s="189" t="s">
        <v>126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10" spans="1:11">
      <c r="H10" s="184" t="s">
        <v>69</v>
      </c>
      <c r="I10" s="184"/>
      <c r="J10" s="184"/>
    </row>
  </sheetData>
  <mergeCells count="4">
    <mergeCell ref="A1:K1"/>
    <mergeCell ref="A2:K2"/>
    <mergeCell ref="A8:K8"/>
    <mergeCell ref="H10:J10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标价牌</vt:lpstr>
      <vt:lpstr>价目表（住宅）</vt:lpstr>
      <vt:lpstr>商铺</vt:lpstr>
      <vt:lpstr>储藏室</vt:lpstr>
      <vt:lpstr>车位价目表</vt:lpstr>
      <vt:lpstr>汽车库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fgj</cp:lastModifiedBy>
  <cp:lastPrinted>2021-06-21T09:37:24Z</cp:lastPrinted>
  <dcterms:created xsi:type="dcterms:W3CDTF">2006-09-13T11:21:00Z</dcterms:created>
  <dcterms:modified xsi:type="dcterms:W3CDTF">2021-06-30T03:29:30Z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