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标价牌" sheetId="2" r:id="rId1"/>
    <sheet name="价目表(合院)" sheetId="3" r:id="rId2"/>
    <sheet name="价目表(叠院) " sheetId="10" r:id="rId3"/>
    <sheet name="Sheet2" sheetId="13" state="hidden" r:id="rId4"/>
    <sheet name="所需资料及填写说明" sheetId="9" state="hidden" r:id="rId5"/>
  </sheets>
  <definedNames>
    <definedName name="_xlnm._FilterDatabase" localSheetId="2" hidden="1">'价目表(叠院) '!$A$4:$M$44</definedName>
    <definedName name="_xlnm._FilterDatabase" localSheetId="1" hidden="1">'价目表(合院)'!$A$4:$M$55</definedName>
    <definedName name="_xlnm.Print_Area" localSheetId="1">'价目表(合院)'!$A$1:$M$57</definedName>
  </definedNames>
  <calcPr calcId="125725"/>
</workbook>
</file>

<file path=xl/calcChain.xml><?xml version="1.0" encoding="utf-8"?>
<calcChain xmlns="http://schemas.openxmlformats.org/spreadsheetml/2006/main">
  <c r="J54" i="3"/>
  <c r="K54"/>
  <c r="F54"/>
  <c r="J43" i="10"/>
  <c r="K43"/>
  <c r="F43"/>
  <c r="K92" i="13"/>
  <c r="J92"/>
  <c r="F92"/>
  <c r="J91"/>
  <c r="J90"/>
  <c r="J89"/>
  <c r="J88"/>
  <c r="J87"/>
  <c r="J86"/>
  <c r="J85"/>
  <c r="J84"/>
  <c r="J83"/>
  <c r="J82"/>
  <c r="J81"/>
  <c r="K80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2" i="10"/>
  <c r="J41"/>
  <c r="J40"/>
  <c r="J39"/>
  <c r="J38"/>
  <c r="J37"/>
  <c r="J36"/>
  <c r="J35"/>
  <c r="J34"/>
  <c r="J33"/>
  <c r="J32"/>
  <c r="K31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K53" i="3"/>
  <c r="J53"/>
  <c r="J52"/>
  <c r="J51"/>
  <c r="K50"/>
  <c r="J50"/>
  <c r="K49"/>
  <c r="J49"/>
  <c r="K48"/>
  <c r="J48"/>
  <c r="K47"/>
  <c r="J47"/>
  <c r="K46"/>
  <c r="J46"/>
  <c r="K45"/>
  <c r="J45"/>
  <c r="J44"/>
  <c r="J43"/>
  <c r="J42"/>
  <c r="K41"/>
  <c r="J41"/>
  <c r="J40"/>
  <c r="J39"/>
  <c r="J38"/>
  <c r="K37"/>
  <c r="J37"/>
  <c r="K36"/>
  <c r="J36"/>
  <c r="K35"/>
  <c r="J35"/>
  <c r="K34"/>
  <c r="J34"/>
  <c r="J33"/>
  <c r="J32"/>
  <c r="J31"/>
  <c r="J30"/>
  <c r="J29"/>
  <c r="J28"/>
  <c r="K27"/>
  <c r="J27"/>
  <c r="K26"/>
  <c r="J26"/>
  <c r="J25"/>
  <c r="J24"/>
  <c r="J23"/>
  <c r="J22"/>
  <c r="J21"/>
  <c r="J20"/>
  <c r="K19"/>
  <c r="J19"/>
  <c r="K18"/>
  <c r="J18"/>
  <c r="J17"/>
  <c r="J16"/>
  <c r="J15"/>
  <c r="K14"/>
  <c r="J14"/>
  <c r="K13"/>
  <c r="J13"/>
  <c r="J12"/>
  <c r="J11"/>
  <c r="J10"/>
  <c r="J9"/>
  <c r="J8"/>
  <c r="K7"/>
  <c r="J7"/>
  <c r="K6"/>
  <c r="J6"/>
  <c r="K5"/>
  <c r="J5"/>
</calcChain>
</file>

<file path=xl/sharedStrings.xml><?xml version="1.0" encoding="utf-8"?>
<sst xmlns="http://schemas.openxmlformats.org/spreadsheetml/2006/main" count="1000" uniqueCount="104">
  <si>
    <t>商品房销售标价牌</t>
  </si>
  <si>
    <t>开发企业名称</t>
  </si>
  <si>
    <t>宁波乐田旅游置业有限公司</t>
  </si>
  <si>
    <t>楼盘名称</t>
  </si>
  <si>
    <t>璟月湾（四期）</t>
  </si>
  <si>
    <t>坐落位置</t>
  </si>
  <si>
    <t>牟山镇青港村前朗岙2、3号地块（三标段）</t>
  </si>
  <si>
    <t>预售许可证号码</t>
  </si>
  <si>
    <t>余房预许字（2020）第03号</t>
  </si>
  <si>
    <t>预售许可套数（幢数）</t>
  </si>
  <si>
    <t>土地性质</t>
  </si>
  <si>
    <t>居住用地</t>
  </si>
  <si>
    <t>土地使用起止年限</t>
  </si>
  <si>
    <t>2018/12/7--2082/2/23</t>
  </si>
  <si>
    <t>容积率</t>
  </si>
  <si>
    <t>建筑结构</t>
  </si>
  <si>
    <t>框架</t>
  </si>
  <si>
    <t>绿化率</t>
  </si>
  <si>
    <t>车位配比率</t>
  </si>
  <si>
    <t>1:1.2</t>
  </si>
  <si>
    <t>装修状况</t>
  </si>
  <si>
    <t>毛坯</t>
  </si>
  <si>
    <t>房屋类型</t>
  </si>
  <si>
    <t>住宅（合院、叠院）</t>
  </si>
  <si>
    <t>房源概况</t>
  </si>
  <si>
    <t>户型</t>
  </si>
  <si>
    <t>二室一厅</t>
  </si>
  <si>
    <t>建筑面积</t>
  </si>
  <si>
    <t>14905.88平方米</t>
  </si>
  <si>
    <t>可供销售房屋总套数</t>
  </si>
  <si>
    <t>住宅87套（合院49套、叠院38套），车位80个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</si>
  <si>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</si>
  <si>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</si>
  <si>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</si>
  <si>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</si>
  <si>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</si>
  <si>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</si>
  <si>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</si>
  <si>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</si>
  <si>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</si>
  <si>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享受优惠折扣条件</t>
  </si>
  <si>
    <t>详见附件（璟月湾四期优惠政策）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</si>
  <si>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</si>
  <si>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</si>
  <si>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</si>
  <si>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</si>
  <si>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</si>
  <si>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</si>
  <si>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</si>
  <si>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</si>
  <si>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绿城物业服务集团有限公司</t>
  </si>
  <si>
    <t>详见前期物业服务合同</t>
  </si>
  <si>
    <t>联排（合院、叠院）：2.98元/月•平方米；地下车位：50元/月•个，房屋建筑装修垃圾清运费：住宅每平方米1.50元</t>
  </si>
  <si>
    <t>特别提示</t>
  </si>
  <si>
    <t>商品房和车库（车位）、辅房销售的具体标价内容详见价目表或价格手册。价格举报电话：12358</t>
  </si>
  <si>
    <t>填报日期： 2020年12月15日</t>
  </si>
  <si>
    <t>商品房销售价目表</t>
  </si>
  <si>
    <t>楼盘名称：璟月湾(四期)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</si>
  <si>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</si>
  <si>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</si>
  <si>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</si>
  <si>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</si>
  <si>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</si>
  <si>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</si>
  <si>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</si>
  <si>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</si>
  <si>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</si>
  <si>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</si>
  <si>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</si>
  <si>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1幢</t>
  </si>
  <si>
    <t>m²/元</t>
  </si>
  <si>
    <t>未售</t>
  </si>
  <si>
    <t>合院</t>
  </si>
  <si>
    <t>2幢</t>
  </si>
  <si>
    <t>3幢</t>
  </si>
  <si>
    <t>4幢</t>
  </si>
  <si>
    <t>5幢</t>
  </si>
  <si>
    <t>6幢</t>
  </si>
  <si>
    <t>7幢</t>
  </si>
  <si>
    <t>本表报备房源总套数49套，总面积6942.07平方米，总价127907829元，均单价18425m²/元。</t>
  </si>
  <si>
    <t>价格举报电话：12358</t>
  </si>
  <si>
    <t>8幢</t>
  </si>
  <si>
    <t>叠院</t>
  </si>
  <si>
    <t>9幢</t>
  </si>
  <si>
    <t>10幢</t>
  </si>
  <si>
    <t>11幢</t>
  </si>
  <si>
    <t>12幢</t>
  </si>
  <si>
    <t>13幢</t>
  </si>
  <si>
    <t>本表报备房源总套数38套，总面积3652.09平方米，总价55363812元，均单价15159m²/元。</t>
  </si>
  <si>
    <t>填报日期： 2020年9月22日</t>
  </si>
  <si>
    <t xml:space="preserve">  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</si>
  <si>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</si>
  <si>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</si>
  <si>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</si>
  <si>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</si>
  <si>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</si>
  <si>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</si>
  <si>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</si>
  <si>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</si>
  <si>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9、可供销售房屋总套数：指前期尚未售出的房源加上当期销售推出商品房总套数的总和；当期销售推出商品房总套数：指当期新批准可供销售（预售）的商品房总套数。</t>
  </si>
  <si>
    <t>10、基础设施配套中的“水、电、燃气、供暖、通讯、电视”：应标明“有”或“无”。</t>
  </si>
  <si>
    <r>
      <rPr>
        <b/>
        <sz val="11"/>
        <color theme="1"/>
        <rFont val="宋体"/>
        <family val="3"/>
        <charset val="134"/>
        <scheme val="minor"/>
      </rPr>
      <t>余姚市商品住房价格备案所需资料</t>
    </r>
    <r>
      <rPr>
        <sz val="11"/>
        <color theme="1"/>
        <rFont val="宋体"/>
        <family val="3"/>
        <charset val="134"/>
        <scheme val="minor"/>
      </rPr>
      <t xml:space="preserve">
一、商品房销售标价牌、商品房销售价目表和车库 (车位、辅房，但不含人防车位)销售价目表一式三份,加盖公章同时提供电子文档；
二、前期物业服务合同或物业招标文件（复印件加盖公章）；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联系电话：62706939（我局对商品房价目备案在余姚市政府信息公开网站进行公示）
</t>
    </r>
  </si>
  <si>
    <t>住宅87套（合院49套、叠院38套）</t>
    <phoneticPr fontId="11" type="noConversion"/>
  </si>
  <si>
    <t>住宅13幢（128套）；车位80个</t>
    <phoneticPr fontId="1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</si>
</sst>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0_ "/>
    <numFmt numFmtId="178" formatCode="0_);[Red]\(0\)"/>
    <numFmt numFmtId="179" formatCode="0_ "/>
  </numFmts>
  <fonts count="12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0" xfId="1" applyNumberFormat="1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12" fontId="5" fillId="2" borderId="1" xfId="1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2" fontId="5" fillId="0" borderId="1" xfId="1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2" fontId="5" fillId="3" borderId="1" xfId="1" applyNumberFormat="1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2" fontId="2" fillId="2" borderId="1" xfId="1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>
      <alignment vertical="center"/>
    </xf>
    <xf numFmtId="178" fontId="3" fillId="2" borderId="0" xfId="0" applyNumberFormat="1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workbookViewId="0">
      <selection activeCell="G4" sqref="G4:H4"/>
    </sheetView>
  </sheetViews>
  <sheetFormatPr defaultColWidth="9" defaultRowHeight="13.5"/>
  <cols>
    <col min="1" max="1" width="1.875" style="41" customWidth="1"/>
    <col min="2" max="2" width="14" style="42" customWidth="1"/>
    <col min="3" max="3" width="10.5" style="41" customWidth="1"/>
    <col min="4" max="4" width="8.75" style="41" customWidth="1"/>
    <col min="5" max="5" width="10.625" style="41" customWidth="1"/>
    <col min="6" max="6" width="12" style="41" customWidth="1"/>
    <col min="7" max="7" width="25.875" style="41" customWidth="1"/>
    <col min="8" max="8" width="12.375" style="41" customWidth="1"/>
    <col min="9" max="16384" width="9" style="41"/>
  </cols>
  <sheetData>
    <row r="1" spans="2:8" ht="54" customHeight="1">
      <c r="B1" s="60" t="s">
        <v>0</v>
      </c>
      <c r="C1" s="60"/>
      <c r="D1" s="60"/>
      <c r="E1" s="60"/>
      <c r="F1" s="60"/>
      <c r="G1" s="60"/>
      <c r="H1" s="60"/>
    </row>
    <row r="2" spans="2:8" s="40" customFormat="1" ht="30.75" customHeight="1">
      <c r="B2" s="43" t="s">
        <v>1</v>
      </c>
      <c r="C2" s="61" t="s">
        <v>2</v>
      </c>
      <c r="D2" s="61"/>
      <c r="E2" s="61"/>
      <c r="F2" s="44" t="s">
        <v>3</v>
      </c>
      <c r="G2" s="61" t="s">
        <v>4</v>
      </c>
      <c r="H2" s="62"/>
    </row>
    <row r="3" spans="2:8" s="40" customFormat="1" ht="29.25" customHeight="1">
      <c r="B3" s="77" t="s">
        <v>5</v>
      </c>
      <c r="C3" s="80" t="s">
        <v>6</v>
      </c>
      <c r="D3" s="81"/>
      <c r="E3" s="82"/>
      <c r="F3" s="45" t="s">
        <v>7</v>
      </c>
      <c r="G3" s="63" t="s">
        <v>8</v>
      </c>
      <c r="H3" s="64"/>
    </row>
    <row r="4" spans="2:8" s="40" customFormat="1" ht="32.25" customHeight="1">
      <c r="B4" s="78"/>
      <c r="C4" s="83"/>
      <c r="D4" s="84"/>
      <c r="E4" s="85"/>
      <c r="F4" s="48" t="s">
        <v>9</v>
      </c>
      <c r="G4" s="65" t="s">
        <v>103</v>
      </c>
      <c r="H4" s="66"/>
    </row>
    <row r="5" spans="2:8" s="40" customFormat="1" ht="40.5">
      <c r="B5" s="49" t="s">
        <v>10</v>
      </c>
      <c r="C5" s="46" t="s">
        <v>11</v>
      </c>
      <c r="D5" s="45" t="s">
        <v>12</v>
      </c>
      <c r="E5" s="63" t="s">
        <v>13</v>
      </c>
      <c r="F5" s="63"/>
      <c r="G5" s="45" t="s">
        <v>14</v>
      </c>
      <c r="H5" s="47">
        <v>1</v>
      </c>
    </row>
    <row r="6" spans="2:8" s="40" customFormat="1">
      <c r="B6" s="49" t="s">
        <v>15</v>
      </c>
      <c r="C6" s="46" t="s">
        <v>16</v>
      </c>
      <c r="D6" s="45" t="s">
        <v>17</v>
      </c>
      <c r="E6" s="50">
        <v>0.30299999999999999</v>
      </c>
      <c r="F6" s="45" t="s">
        <v>18</v>
      </c>
      <c r="G6" s="67" t="s">
        <v>19</v>
      </c>
      <c r="H6" s="68"/>
    </row>
    <row r="7" spans="2:8" s="40" customFormat="1" ht="28.5" customHeight="1">
      <c r="B7" s="49" t="s">
        <v>20</v>
      </c>
      <c r="C7" s="63" t="s">
        <v>21</v>
      </c>
      <c r="D7" s="63"/>
      <c r="E7" s="63"/>
      <c r="F7" s="45" t="s">
        <v>22</v>
      </c>
      <c r="G7" s="63" t="s">
        <v>23</v>
      </c>
      <c r="H7" s="64"/>
    </row>
    <row r="8" spans="2:8" s="40" customFormat="1" ht="28.5" customHeight="1">
      <c r="B8" s="79" t="s">
        <v>24</v>
      </c>
      <c r="C8" s="45" t="s">
        <v>25</v>
      </c>
      <c r="D8" s="63" t="s">
        <v>26</v>
      </c>
      <c r="E8" s="63"/>
      <c r="F8" s="45" t="s">
        <v>27</v>
      </c>
      <c r="G8" s="63" t="s">
        <v>28</v>
      </c>
      <c r="H8" s="64"/>
    </row>
    <row r="9" spans="2:8" s="40" customFormat="1" ht="28.5" customHeight="1">
      <c r="B9" s="79"/>
      <c r="C9" s="71" t="s">
        <v>29</v>
      </c>
      <c r="D9" s="71"/>
      <c r="E9" s="63" t="s">
        <v>30</v>
      </c>
      <c r="F9" s="63"/>
      <c r="G9" s="63"/>
      <c r="H9" s="64"/>
    </row>
    <row r="10" spans="2:8" s="40" customFormat="1" ht="28.5" customHeight="1">
      <c r="B10" s="79"/>
      <c r="C10" s="71" t="s">
        <v>31</v>
      </c>
      <c r="D10" s="71"/>
      <c r="E10" s="63" t="s">
        <v>102</v>
      </c>
      <c r="F10" s="63"/>
      <c r="G10" s="63"/>
      <c r="H10" s="64"/>
    </row>
    <row r="11" spans="2:8" s="40" customFormat="1" ht="20.25" customHeight="1">
      <c r="B11" s="79" t="s">
        <v>32</v>
      </c>
      <c r="C11" s="45" t="s">
        <v>33</v>
      </c>
      <c r="D11" s="45" t="s">
        <v>34</v>
      </c>
      <c r="E11" s="45" t="s">
        <v>35</v>
      </c>
      <c r="F11" s="45" t="s">
        <v>36</v>
      </c>
      <c r="G11" s="45" t="s">
        <v>37</v>
      </c>
      <c r="H11" s="51" t="s">
        <v>38</v>
      </c>
    </row>
    <row r="12" spans="2:8" s="40" customFormat="1" ht="20.25" customHeight="1">
      <c r="B12" s="79"/>
      <c r="C12" s="46" t="s">
        <v>39</v>
      </c>
      <c r="D12" s="46" t="s">
        <v>39</v>
      </c>
      <c r="E12" s="46" t="s">
        <v>39</v>
      </c>
      <c r="F12" s="46" t="s">
        <v>39</v>
      </c>
      <c r="G12" s="46" t="s">
        <v>39</v>
      </c>
      <c r="H12" s="47" t="s">
        <v>39</v>
      </c>
    </row>
    <row r="13" spans="2:8" s="40" customFormat="1" ht="25.5" customHeight="1">
      <c r="B13" s="72" t="s">
        <v>40</v>
      </c>
      <c r="C13" s="70"/>
      <c r="D13" s="69" t="s">
        <v>41</v>
      </c>
      <c r="E13" s="73"/>
      <c r="F13" s="73"/>
      <c r="G13" s="73"/>
      <c r="H13" s="74"/>
    </row>
    <row r="14" spans="2:8" s="40" customFormat="1" ht="33.75" customHeight="1">
      <c r="B14" s="79" t="s">
        <v>42</v>
      </c>
      <c r="C14" s="71" t="s">
        <v>43</v>
      </c>
      <c r="D14" s="71"/>
      <c r="E14" s="71" t="s">
        <v>44</v>
      </c>
      <c r="F14" s="71"/>
      <c r="G14" s="45" t="s">
        <v>45</v>
      </c>
      <c r="H14" s="51" t="s">
        <v>46</v>
      </c>
    </row>
    <row r="15" spans="2:8" s="40" customFormat="1" ht="25.5" customHeight="1">
      <c r="B15" s="79"/>
      <c r="C15" s="89"/>
      <c r="D15" s="90"/>
      <c r="E15" s="69"/>
      <c r="F15" s="70"/>
      <c r="G15" s="46"/>
      <c r="H15" s="47"/>
    </row>
    <row r="16" spans="2:8" s="40" customFormat="1" ht="25.5" customHeight="1">
      <c r="B16" s="79"/>
      <c r="C16" s="71"/>
      <c r="D16" s="71"/>
      <c r="E16" s="69"/>
      <c r="F16" s="70"/>
      <c r="G16" s="46"/>
      <c r="H16" s="47"/>
    </row>
    <row r="17" spans="2:8" s="40" customFormat="1" ht="22.5" customHeight="1">
      <c r="B17" s="79" t="s">
        <v>47</v>
      </c>
      <c r="C17" s="71" t="s">
        <v>48</v>
      </c>
      <c r="D17" s="71"/>
      <c r="E17" s="71" t="s">
        <v>49</v>
      </c>
      <c r="F17" s="71"/>
      <c r="G17" s="45" t="s">
        <v>44</v>
      </c>
      <c r="H17" s="51" t="s">
        <v>45</v>
      </c>
    </row>
    <row r="18" spans="2:8" s="40" customFormat="1" ht="170.25" customHeight="1">
      <c r="B18" s="79"/>
      <c r="C18" s="63" t="s">
        <v>50</v>
      </c>
      <c r="D18" s="63"/>
      <c r="E18" s="63" t="s">
        <v>51</v>
      </c>
      <c r="F18" s="63"/>
      <c r="G18" s="52" t="s">
        <v>52</v>
      </c>
      <c r="H18" s="47" t="s">
        <v>51</v>
      </c>
    </row>
    <row r="19" spans="2:8" s="40" customFormat="1" ht="39" customHeight="1">
      <c r="B19" s="53" t="s">
        <v>53</v>
      </c>
      <c r="C19" s="86" t="s">
        <v>54</v>
      </c>
      <c r="D19" s="87"/>
      <c r="E19" s="87"/>
      <c r="F19" s="87"/>
      <c r="G19" s="87"/>
      <c r="H19" s="88"/>
    </row>
    <row r="21" spans="2:8">
      <c r="E21" s="75"/>
      <c r="F21" s="75"/>
      <c r="G21" s="76" t="s">
        <v>55</v>
      </c>
      <c r="H21" s="76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1" type="noConversion"/>
  <pageMargins left="0.39" right="0.4" top="0.63" bottom="0.57999999999999996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>
      <selection activeCell="A35" sqref="A1:XFD1048576"/>
    </sheetView>
  </sheetViews>
  <sheetFormatPr defaultColWidth="9" defaultRowHeight="13.5"/>
  <cols>
    <col min="1" max="1" width="7.75" style="6" customWidth="1"/>
    <col min="2" max="2" width="6" style="6" customWidth="1"/>
    <col min="3" max="3" width="8.5" style="7" customWidth="1"/>
    <col min="4" max="4" width="8.625" style="6" customWidth="1"/>
    <col min="5" max="5" width="13.375" style="7" customWidth="1"/>
    <col min="6" max="6" width="10" style="7" customWidth="1"/>
    <col min="7" max="7" width="10.625" style="7" customWidth="1"/>
    <col min="8" max="8" width="10.375" style="7" customWidth="1"/>
    <col min="9" max="9" width="10" style="7" customWidth="1"/>
    <col min="10" max="10" width="12.75" style="7" customWidth="1"/>
    <col min="11" max="11" width="15" style="7" customWidth="1"/>
    <col min="12" max="12" width="5.875" style="7" customWidth="1"/>
    <col min="13" max="13" width="9.375" style="7" customWidth="1"/>
    <col min="14" max="14" width="9" style="7"/>
    <col min="15" max="15" width="11.625" style="7" customWidth="1"/>
    <col min="16" max="16384" width="9" style="7"/>
  </cols>
  <sheetData>
    <row r="1" spans="1:13" s="3" customFormat="1" ht="35.2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3" customFormat="1" ht="24.7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3"/>
      <c r="K2" s="93"/>
      <c r="L2" s="92"/>
      <c r="M2" s="92"/>
    </row>
    <row r="3" spans="1:13" s="3" customFormat="1" ht="24.75" customHeight="1">
      <c r="A3" s="8"/>
      <c r="B3" s="8"/>
      <c r="C3" s="8"/>
      <c r="D3" s="8"/>
      <c r="E3" s="8"/>
      <c r="F3" s="8"/>
      <c r="G3" s="8"/>
      <c r="H3" s="8"/>
      <c r="I3" s="8"/>
      <c r="J3" s="16" t="s">
        <v>55</v>
      </c>
      <c r="K3" s="16"/>
      <c r="L3" s="8"/>
      <c r="M3" s="8"/>
    </row>
    <row r="4" spans="1:13" s="4" customFormat="1" ht="30.75" customHeight="1">
      <c r="A4" s="9" t="s">
        <v>58</v>
      </c>
      <c r="B4" s="9" t="s">
        <v>59</v>
      </c>
      <c r="C4" s="9" t="s">
        <v>60</v>
      </c>
      <c r="D4" s="9" t="s">
        <v>61</v>
      </c>
      <c r="E4" s="9" t="s">
        <v>25</v>
      </c>
      <c r="F4" s="9" t="s">
        <v>27</v>
      </c>
      <c r="G4" s="9" t="s">
        <v>62</v>
      </c>
      <c r="H4" s="9" t="s">
        <v>63</v>
      </c>
      <c r="I4" s="9" t="s">
        <v>64</v>
      </c>
      <c r="J4" s="9" t="s">
        <v>65</v>
      </c>
      <c r="K4" s="9" t="s">
        <v>66</v>
      </c>
      <c r="L4" s="9" t="s">
        <v>67</v>
      </c>
      <c r="M4" s="9" t="s">
        <v>68</v>
      </c>
    </row>
    <row r="5" spans="1:13">
      <c r="A5" s="10" t="s">
        <v>69</v>
      </c>
      <c r="B5" s="10">
        <v>1</v>
      </c>
      <c r="C5" s="11">
        <v>102</v>
      </c>
      <c r="D5" s="10">
        <v>3.3</v>
      </c>
      <c r="E5" s="10" t="s">
        <v>26</v>
      </c>
      <c r="F5" s="10">
        <v>151.88999999999999</v>
      </c>
      <c r="G5" s="10">
        <v>141.01519999999999</v>
      </c>
      <c r="H5" s="10">
        <v>10.8774</v>
      </c>
      <c r="I5" s="17" t="s">
        <v>70</v>
      </c>
      <c r="J5" s="18">
        <f t="shared" ref="J5:J53" si="0">K5/F5</f>
        <v>26200.897293700102</v>
      </c>
      <c r="K5" s="19">
        <f>3900061.20414131/0.98</f>
        <v>3979654.2899401099</v>
      </c>
      <c r="L5" s="10" t="s">
        <v>71</v>
      </c>
      <c r="M5" s="10" t="s">
        <v>72</v>
      </c>
    </row>
    <row r="6" spans="1:13">
      <c r="A6" s="10" t="s">
        <v>69</v>
      </c>
      <c r="B6" s="10">
        <v>1</v>
      </c>
      <c r="C6" s="11">
        <v>103</v>
      </c>
      <c r="D6" s="10">
        <v>3.3</v>
      </c>
      <c r="E6" s="10" t="s">
        <v>26</v>
      </c>
      <c r="F6" s="10">
        <v>151.88999999999999</v>
      </c>
      <c r="G6" s="10">
        <v>141.01519999999999</v>
      </c>
      <c r="H6" s="10">
        <v>10.8774</v>
      </c>
      <c r="I6" s="17" t="s">
        <v>70</v>
      </c>
      <c r="J6" s="18">
        <f t="shared" si="0"/>
        <v>26200.897293700102</v>
      </c>
      <c r="K6" s="19">
        <f>3900061.20414131/0.98</f>
        <v>3979654.2899401099</v>
      </c>
      <c r="L6" s="10" t="s">
        <v>71</v>
      </c>
      <c r="M6" s="10" t="s">
        <v>72</v>
      </c>
    </row>
    <row r="7" spans="1:13">
      <c r="A7" s="10" t="s">
        <v>73</v>
      </c>
      <c r="B7" s="10">
        <v>1</v>
      </c>
      <c r="C7" s="11">
        <v>101</v>
      </c>
      <c r="D7" s="10">
        <v>3.3</v>
      </c>
      <c r="E7" s="10" t="s">
        <v>26</v>
      </c>
      <c r="F7" s="10">
        <v>138.09</v>
      </c>
      <c r="G7" s="10">
        <v>128.43520000000001</v>
      </c>
      <c r="H7" s="10">
        <v>9.6499000000000006</v>
      </c>
      <c r="I7" s="17" t="s">
        <v>70</v>
      </c>
      <c r="J7" s="18">
        <f t="shared" si="0"/>
        <v>22444.9501956522</v>
      </c>
      <c r="K7" s="19">
        <f>3195281.62115218*0.97</f>
        <v>3099423.1725176098</v>
      </c>
      <c r="L7" s="10" t="s">
        <v>71</v>
      </c>
      <c r="M7" s="10" t="s">
        <v>72</v>
      </c>
    </row>
    <row r="8" spans="1:13">
      <c r="A8" s="10" t="s">
        <v>73</v>
      </c>
      <c r="B8" s="10">
        <v>1</v>
      </c>
      <c r="C8" s="11">
        <v>102</v>
      </c>
      <c r="D8" s="10">
        <v>3.3</v>
      </c>
      <c r="E8" s="10" t="s">
        <v>26</v>
      </c>
      <c r="F8" s="10">
        <v>138.09</v>
      </c>
      <c r="G8" s="10">
        <v>128.43520000000001</v>
      </c>
      <c r="H8" s="10">
        <v>9.6499000000000006</v>
      </c>
      <c r="I8" s="17" t="s">
        <v>70</v>
      </c>
      <c r="J8" s="18">
        <f t="shared" si="0"/>
        <v>17386.878260869598</v>
      </c>
      <c r="K8" s="19">
        <v>2400954.0190434898</v>
      </c>
      <c r="L8" s="10" t="s">
        <v>71</v>
      </c>
      <c r="M8" s="10" t="s">
        <v>72</v>
      </c>
    </row>
    <row r="9" spans="1:13">
      <c r="A9" s="10" t="s">
        <v>73</v>
      </c>
      <c r="B9" s="10">
        <v>1</v>
      </c>
      <c r="C9" s="11">
        <v>103</v>
      </c>
      <c r="D9" s="10">
        <v>3.3</v>
      </c>
      <c r="E9" s="10" t="s">
        <v>26</v>
      </c>
      <c r="F9" s="10">
        <v>138.09</v>
      </c>
      <c r="G9" s="10">
        <v>128.43520000000001</v>
      </c>
      <c r="H9" s="10">
        <v>9.6499000000000006</v>
      </c>
      <c r="I9" s="17" t="s">
        <v>70</v>
      </c>
      <c r="J9" s="18">
        <f t="shared" si="0"/>
        <v>15039.649695652301</v>
      </c>
      <c r="K9" s="19">
        <v>2076825.2264726199</v>
      </c>
      <c r="L9" s="10" t="s">
        <v>71</v>
      </c>
      <c r="M9" s="10" t="s">
        <v>72</v>
      </c>
    </row>
    <row r="10" spans="1:13">
      <c r="A10" s="10" t="s">
        <v>73</v>
      </c>
      <c r="B10" s="10">
        <v>1</v>
      </c>
      <c r="C10" s="11">
        <v>104</v>
      </c>
      <c r="D10" s="10">
        <v>3.3</v>
      </c>
      <c r="E10" s="10" t="s">
        <v>26</v>
      </c>
      <c r="F10" s="10">
        <v>138.09</v>
      </c>
      <c r="G10" s="10">
        <v>128.43520000000001</v>
      </c>
      <c r="H10" s="10">
        <v>9.6499000000000006</v>
      </c>
      <c r="I10" s="17" t="s">
        <v>70</v>
      </c>
      <c r="J10" s="18">
        <f t="shared" si="0"/>
        <v>15332.337489130399</v>
      </c>
      <c r="K10" s="19">
        <v>2117242.4838740202</v>
      </c>
      <c r="L10" s="10" t="s">
        <v>71</v>
      </c>
      <c r="M10" s="10" t="s">
        <v>72</v>
      </c>
    </row>
    <row r="11" spans="1:13">
      <c r="A11" s="10" t="s">
        <v>73</v>
      </c>
      <c r="B11" s="10">
        <v>1</v>
      </c>
      <c r="C11" s="11">
        <v>105</v>
      </c>
      <c r="D11" s="10">
        <v>3.3</v>
      </c>
      <c r="E11" s="10" t="s">
        <v>26</v>
      </c>
      <c r="F11" s="10">
        <v>138.09</v>
      </c>
      <c r="G11" s="10">
        <v>128.43520000000001</v>
      </c>
      <c r="H11" s="10">
        <v>9.6499000000000006</v>
      </c>
      <c r="I11" s="17" t="s">
        <v>70</v>
      </c>
      <c r="J11" s="18">
        <f t="shared" si="0"/>
        <v>15332.337489130399</v>
      </c>
      <c r="K11" s="19">
        <v>2117242.4838740202</v>
      </c>
      <c r="L11" s="10" t="s">
        <v>71</v>
      </c>
      <c r="M11" s="10" t="s">
        <v>72</v>
      </c>
    </row>
    <row r="12" spans="1:13">
      <c r="A12" s="10" t="s">
        <v>73</v>
      </c>
      <c r="B12" s="10">
        <v>1</v>
      </c>
      <c r="C12" s="11">
        <v>106</v>
      </c>
      <c r="D12" s="10">
        <v>3.3</v>
      </c>
      <c r="E12" s="10" t="s">
        <v>26</v>
      </c>
      <c r="F12" s="10">
        <v>138.09</v>
      </c>
      <c r="G12" s="10">
        <v>128.43520000000001</v>
      </c>
      <c r="H12" s="10">
        <v>9.6499000000000006</v>
      </c>
      <c r="I12" s="17" t="s">
        <v>70</v>
      </c>
      <c r="J12" s="18">
        <f t="shared" si="0"/>
        <v>14746.9619021739</v>
      </c>
      <c r="K12" s="19">
        <v>2036407.9690711901</v>
      </c>
      <c r="L12" s="10" t="s">
        <v>71</v>
      </c>
      <c r="M12" s="10" t="s">
        <v>72</v>
      </c>
    </row>
    <row r="13" spans="1:13">
      <c r="A13" s="10" t="s">
        <v>73</v>
      </c>
      <c r="B13" s="10">
        <v>1</v>
      </c>
      <c r="C13" s="11">
        <v>107</v>
      </c>
      <c r="D13" s="10">
        <v>3.3</v>
      </c>
      <c r="E13" s="10" t="s">
        <v>26</v>
      </c>
      <c r="F13" s="10">
        <v>151.61000000000001</v>
      </c>
      <c r="G13" s="10">
        <v>141.01519999999999</v>
      </c>
      <c r="H13" s="10">
        <v>10.5951</v>
      </c>
      <c r="I13" s="17" t="s">
        <v>70</v>
      </c>
      <c r="J13" s="18">
        <f t="shared" si="0"/>
        <v>21460.301086956501</v>
      </c>
      <c r="K13" s="19">
        <f>3354222.93586957*0.97</f>
        <v>3253596.2477934798</v>
      </c>
      <c r="L13" s="10" t="s">
        <v>71</v>
      </c>
      <c r="M13" s="10" t="s">
        <v>72</v>
      </c>
    </row>
    <row r="14" spans="1:13">
      <c r="A14" s="10" t="s">
        <v>73</v>
      </c>
      <c r="B14" s="10">
        <v>1</v>
      </c>
      <c r="C14" s="11">
        <v>108</v>
      </c>
      <c r="D14" s="10">
        <v>3.3</v>
      </c>
      <c r="E14" s="10" t="s">
        <v>26</v>
      </c>
      <c r="F14" s="10">
        <v>159.19</v>
      </c>
      <c r="G14" s="10">
        <v>148.06440000000001</v>
      </c>
      <c r="H14" s="10">
        <v>11.124700000000001</v>
      </c>
      <c r="I14" s="17" t="s">
        <v>70</v>
      </c>
      <c r="J14" s="18">
        <f t="shared" si="0"/>
        <v>19162.786499999998</v>
      </c>
      <c r="K14" s="19">
        <f>3144870.0855*0.97</f>
        <v>3050523.9829350002</v>
      </c>
      <c r="L14" s="10" t="s">
        <v>71</v>
      </c>
      <c r="M14" s="10" t="s">
        <v>72</v>
      </c>
    </row>
    <row r="15" spans="1:13">
      <c r="A15" s="10" t="s">
        <v>73</v>
      </c>
      <c r="B15" s="10">
        <v>1</v>
      </c>
      <c r="C15" s="11">
        <v>109</v>
      </c>
      <c r="D15" s="10">
        <v>3.3</v>
      </c>
      <c r="E15" s="10" t="s">
        <v>26</v>
      </c>
      <c r="F15" s="10">
        <v>138.09</v>
      </c>
      <c r="G15" s="10">
        <v>128.43520000000001</v>
      </c>
      <c r="H15" s="10">
        <v>9.6499000000000006</v>
      </c>
      <c r="I15" s="17" t="s">
        <v>70</v>
      </c>
      <c r="J15" s="18">
        <f t="shared" si="0"/>
        <v>14746.9619021739</v>
      </c>
      <c r="K15" s="19">
        <v>2036407.9690711901</v>
      </c>
      <c r="L15" s="10" t="s">
        <v>71</v>
      </c>
      <c r="M15" s="10" t="s">
        <v>72</v>
      </c>
    </row>
    <row r="16" spans="1:13">
      <c r="A16" s="10" t="s">
        <v>73</v>
      </c>
      <c r="B16" s="10">
        <v>1</v>
      </c>
      <c r="C16" s="11">
        <v>1010</v>
      </c>
      <c r="D16" s="10">
        <v>3.3</v>
      </c>
      <c r="E16" s="10" t="s">
        <v>26</v>
      </c>
      <c r="F16" s="10">
        <v>138.09</v>
      </c>
      <c r="G16" s="10">
        <v>128.43520000000001</v>
      </c>
      <c r="H16" s="10">
        <v>9.6499000000000006</v>
      </c>
      <c r="I16" s="17" t="s">
        <v>70</v>
      </c>
      <c r="J16" s="18">
        <f t="shared" si="0"/>
        <v>15332.337489130399</v>
      </c>
      <c r="K16" s="19">
        <v>2117242.4838740202</v>
      </c>
      <c r="L16" s="10" t="s">
        <v>71</v>
      </c>
      <c r="M16" s="10" t="s">
        <v>72</v>
      </c>
    </row>
    <row r="17" spans="1:13">
      <c r="A17" s="10" t="s">
        <v>73</v>
      </c>
      <c r="B17" s="10">
        <v>1</v>
      </c>
      <c r="C17" s="11">
        <v>1011</v>
      </c>
      <c r="D17" s="10">
        <v>3.3</v>
      </c>
      <c r="E17" s="10" t="s">
        <v>26</v>
      </c>
      <c r="F17" s="10">
        <v>138.09</v>
      </c>
      <c r="G17" s="10">
        <v>128.43520000000001</v>
      </c>
      <c r="H17" s="10">
        <v>9.6499000000000006</v>
      </c>
      <c r="I17" s="17" t="s">
        <v>70</v>
      </c>
      <c r="J17" s="18">
        <f t="shared" si="0"/>
        <v>17725.2456521739</v>
      </c>
      <c r="K17" s="19">
        <v>2447679.1721086898</v>
      </c>
      <c r="L17" s="10" t="s">
        <v>71</v>
      </c>
      <c r="M17" s="10" t="s">
        <v>72</v>
      </c>
    </row>
    <row r="18" spans="1:13">
      <c r="A18" s="10" t="s">
        <v>73</v>
      </c>
      <c r="B18" s="10">
        <v>1</v>
      </c>
      <c r="C18" s="11">
        <v>1012</v>
      </c>
      <c r="D18" s="10">
        <v>3.3</v>
      </c>
      <c r="E18" s="10" t="s">
        <v>26</v>
      </c>
      <c r="F18" s="10">
        <v>138.09</v>
      </c>
      <c r="G18" s="10">
        <v>128.43520000000001</v>
      </c>
      <c r="H18" s="10">
        <v>9.6499000000000006</v>
      </c>
      <c r="I18" s="17" t="s">
        <v>70</v>
      </c>
      <c r="J18" s="18">
        <f t="shared" si="0"/>
        <v>19162.786499999998</v>
      </c>
      <c r="K18" s="19">
        <f>2728030.0905*0.97</f>
        <v>2646189.1877850001</v>
      </c>
      <c r="L18" s="10" t="s">
        <v>71</v>
      </c>
      <c r="M18" s="10" t="s">
        <v>72</v>
      </c>
    </row>
    <row r="19" spans="1:13">
      <c r="A19" s="10" t="s">
        <v>74</v>
      </c>
      <c r="B19" s="10">
        <v>1</v>
      </c>
      <c r="C19" s="11">
        <v>101</v>
      </c>
      <c r="D19" s="10">
        <v>3.3</v>
      </c>
      <c r="E19" s="10" t="s">
        <v>26</v>
      </c>
      <c r="F19" s="10">
        <v>137.88999999999999</v>
      </c>
      <c r="G19" s="10">
        <v>128.43520000000001</v>
      </c>
      <c r="H19" s="10">
        <v>9.4521999999999995</v>
      </c>
      <c r="I19" s="17" t="s">
        <v>70</v>
      </c>
      <c r="J19" s="18">
        <f t="shared" si="0"/>
        <v>21296.192902173902</v>
      </c>
      <c r="K19" s="19">
        <f>3027352.61781522*0.97</f>
        <v>2936532.0392807601</v>
      </c>
      <c r="L19" s="10" t="s">
        <v>71</v>
      </c>
      <c r="M19" s="10" t="s">
        <v>72</v>
      </c>
    </row>
    <row r="20" spans="1:13">
      <c r="A20" s="10" t="s">
        <v>74</v>
      </c>
      <c r="B20" s="10">
        <v>1</v>
      </c>
      <c r="C20" s="11">
        <v>102</v>
      </c>
      <c r="D20" s="10">
        <v>3.3</v>
      </c>
      <c r="E20" s="10" t="s">
        <v>26</v>
      </c>
      <c r="F20" s="10">
        <v>137.88999999999999</v>
      </c>
      <c r="G20" s="10">
        <v>128.43520000000001</v>
      </c>
      <c r="H20" s="10">
        <v>9.4521999999999995</v>
      </c>
      <c r="I20" s="17" t="s">
        <v>70</v>
      </c>
      <c r="J20" s="18">
        <f t="shared" si="0"/>
        <v>15039.6496956521</v>
      </c>
      <c r="K20" s="19">
        <v>2073817.29653347</v>
      </c>
      <c r="L20" s="10" t="s">
        <v>71</v>
      </c>
      <c r="M20" s="10" t="s">
        <v>72</v>
      </c>
    </row>
    <row r="21" spans="1:13">
      <c r="A21" s="10" t="s">
        <v>74</v>
      </c>
      <c r="B21" s="10">
        <v>1</v>
      </c>
      <c r="C21" s="11">
        <v>103</v>
      </c>
      <c r="D21" s="10">
        <v>3.3</v>
      </c>
      <c r="E21" s="10" t="s">
        <v>26</v>
      </c>
      <c r="F21" s="10">
        <v>137.88999999999999</v>
      </c>
      <c r="G21" s="10">
        <v>128.43520000000001</v>
      </c>
      <c r="H21" s="10">
        <v>9.4521999999999995</v>
      </c>
      <c r="I21" s="17" t="s">
        <v>70</v>
      </c>
      <c r="J21" s="18">
        <f t="shared" si="0"/>
        <v>15039.6496956521</v>
      </c>
      <c r="K21" s="19">
        <v>2073817.29653347</v>
      </c>
      <c r="L21" s="10" t="s">
        <v>71</v>
      </c>
      <c r="M21" s="10" t="s">
        <v>72</v>
      </c>
    </row>
    <row r="22" spans="1:13">
      <c r="A22" s="10" t="s">
        <v>74</v>
      </c>
      <c r="B22" s="10">
        <v>1</v>
      </c>
      <c r="C22" s="11">
        <v>104</v>
      </c>
      <c r="D22" s="10">
        <v>3.3</v>
      </c>
      <c r="E22" s="10" t="s">
        <v>26</v>
      </c>
      <c r="F22" s="10">
        <v>137.88999999999999</v>
      </c>
      <c r="G22" s="10">
        <v>128.43520000000001</v>
      </c>
      <c r="H22" s="10">
        <v>9.4521999999999995</v>
      </c>
      <c r="I22" s="17" t="s">
        <v>70</v>
      </c>
      <c r="J22" s="18">
        <f t="shared" si="0"/>
        <v>15332.337489130399</v>
      </c>
      <c r="K22" s="19">
        <v>2114176.0163761899</v>
      </c>
      <c r="L22" s="10" t="s">
        <v>71</v>
      </c>
      <c r="M22" s="10" t="s">
        <v>72</v>
      </c>
    </row>
    <row r="23" spans="1:13">
      <c r="A23" s="10" t="s">
        <v>74</v>
      </c>
      <c r="B23" s="10">
        <v>1</v>
      </c>
      <c r="C23" s="11">
        <v>105</v>
      </c>
      <c r="D23" s="10">
        <v>3.3</v>
      </c>
      <c r="E23" s="10" t="s">
        <v>26</v>
      </c>
      <c r="F23" s="10">
        <v>137.88999999999999</v>
      </c>
      <c r="G23" s="10">
        <v>128.43520000000001</v>
      </c>
      <c r="H23" s="10">
        <v>9.4521999999999995</v>
      </c>
      <c r="I23" s="17" t="s">
        <v>70</v>
      </c>
      <c r="J23" s="18">
        <f t="shared" si="0"/>
        <v>15332.337489130399</v>
      </c>
      <c r="K23" s="19">
        <v>2114176.0163761899</v>
      </c>
      <c r="L23" s="10" t="s">
        <v>71</v>
      </c>
      <c r="M23" s="10" t="s">
        <v>72</v>
      </c>
    </row>
    <row r="24" spans="1:13">
      <c r="A24" s="10" t="s">
        <v>74</v>
      </c>
      <c r="B24" s="10">
        <v>1</v>
      </c>
      <c r="C24" s="11">
        <v>106</v>
      </c>
      <c r="D24" s="10">
        <v>3.3</v>
      </c>
      <c r="E24" s="10" t="s">
        <v>26</v>
      </c>
      <c r="F24" s="10">
        <v>137.88999999999999</v>
      </c>
      <c r="G24" s="10">
        <v>128.43520000000001</v>
      </c>
      <c r="H24" s="10">
        <v>9.4521999999999995</v>
      </c>
      <c r="I24" s="17" t="s">
        <v>70</v>
      </c>
      <c r="J24" s="18">
        <f t="shared" si="0"/>
        <v>14634.389673913</v>
      </c>
      <c r="K24" s="19">
        <v>2017935.99213587</v>
      </c>
      <c r="L24" s="10" t="s">
        <v>71</v>
      </c>
      <c r="M24" s="10" t="s">
        <v>72</v>
      </c>
    </row>
    <row r="25" spans="1:13">
      <c r="A25" s="10" t="s">
        <v>74</v>
      </c>
      <c r="B25" s="10">
        <v>1</v>
      </c>
      <c r="C25" s="11">
        <v>107</v>
      </c>
      <c r="D25" s="10">
        <v>3.3</v>
      </c>
      <c r="E25" s="10" t="s">
        <v>26</v>
      </c>
      <c r="F25" s="10">
        <v>137.88999999999999</v>
      </c>
      <c r="G25" s="10">
        <v>128.43520000000001</v>
      </c>
      <c r="H25" s="10">
        <v>9.4521999999999995</v>
      </c>
      <c r="I25" s="17" t="s">
        <v>70</v>
      </c>
      <c r="J25" s="18">
        <f t="shared" si="0"/>
        <v>14746.9619021739</v>
      </c>
      <c r="K25" s="19">
        <v>2033458.57669076</v>
      </c>
      <c r="L25" s="10" t="s">
        <v>71</v>
      </c>
      <c r="M25" s="10" t="s">
        <v>72</v>
      </c>
    </row>
    <row r="26" spans="1:13">
      <c r="A26" s="10" t="s">
        <v>74</v>
      </c>
      <c r="B26" s="10">
        <v>1</v>
      </c>
      <c r="C26" s="11">
        <v>108</v>
      </c>
      <c r="D26" s="10">
        <v>3.3</v>
      </c>
      <c r="E26" s="10" t="s">
        <v>26</v>
      </c>
      <c r="F26" s="10">
        <v>151.38999999999999</v>
      </c>
      <c r="G26" s="10">
        <v>141.01519999999999</v>
      </c>
      <c r="H26" s="10">
        <v>10.378</v>
      </c>
      <c r="I26" s="17" t="s">
        <v>70</v>
      </c>
      <c r="J26" s="18">
        <f t="shared" si="0"/>
        <v>18014.0292065217</v>
      </c>
      <c r="K26" s="19">
        <f>2811488.53770652*0.97</f>
        <v>2727143.8815753199</v>
      </c>
      <c r="L26" s="10" t="s">
        <v>71</v>
      </c>
      <c r="M26" s="10" t="s">
        <v>72</v>
      </c>
    </row>
    <row r="27" spans="1:13">
      <c r="A27" s="10" t="s">
        <v>74</v>
      </c>
      <c r="B27" s="10">
        <v>1</v>
      </c>
      <c r="C27" s="11">
        <v>109</v>
      </c>
      <c r="D27" s="10">
        <v>3.3</v>
      </c>
      <c r="E27" s="10" t="s">
        <v>26</v>
      </c>
      <c r="F27" s="10">
        <v>151.38999999999999</v>
      </c>
      <c r="G27" s="10">
        <v>141.01519999999999</v>
      </c>
      <c r="H27" s="10">
        <v>10.378</v>
      </c>
      <c r="I27" s="17" t="s">
        <v>70</v>
      </c>
      <c r="J27" s="18">
        <f t="shared" si="0"/>
        <v>18014.0292065217</v>
      </c>
      <c r="K27" s="19">
        <f>2811488.53770652*0.97</f>
        <v>2727143.8815753199</v>
      </c>
      <c r="L27" s="10" t="s">
        <v>71</v>
      </c>
      <c r="M27" s="10" t="s">
        <v>72</v>
      </c>
    </row>
    <row r="28" spans="1:13">
      <c r="A28" s="10" t="s">
        <v>74</v>
      </c>
      <c r="B28" s="10">
        <v>1</v>
      </c>
      <c r="C28" s="11">
        <v>1010</v>
      </c>
      <c r="D28" s="10">
        <v>3.3</v>
      </c>
      <c r="E28" s="10" t="s">
        <v>26</v>
      </c>
      <c r="F28" s="10">
        <v>137.88999999999999</v>
      </c>
      <c r="G28" s="10">
        <v>128.43520000000001</v>
      </c>
      <c r="H28" s="10">
        <v>9.4521999999999995</v>
      </c>
      <c r="I28" s="17" t="s">
        <v>70</v>
      </c>
      <c r="J28" s="18">
        <f t="shared" si="0"/>
        <v>14746.9619021739</v>
      </c>
      <c r="K28" s="19">
        <v>2033458.57669076</v>
      </c>
      <c r="L28" s="10" t="s">
        <v>71</v>
      </c>
      <c r="M28" s="10" t="s">
        <v>72</v>
      </c>
    </row>
    <row r="29" spans="1:13">
      <c r="A29" s="10" t="s">
        <v>74</v>
      </c>
      <c r="B29" s="10">
        <v>1</v>
      </c>
      <c r="C29" s="11">
        <v>1011</v>
      </c>
      <c r="D29" s="10">
        <v>3.3</v>
      </c>
      <c r="E29" s="10" t="s">
        <v>26</v>
      </c>
      <c r="F29" s="10">
        <v>137.88999999999999</v>
      </c>
      <c r="G29" s="10">
        <v>128.43520000000001</v>
      </c>
      <c r="H29" s="10">
        <v>9.4521999999999995</v>
      </c>
      <c r="I29" s="17" t="s">
        <v>70</v>
      </c>
      <c r="J29" s="18">
        <f t="shared" si="0"/>
        <v>14746.9619021739</v>
      </c>
      <c r="K29" s="19">
        <v>2033458.57669076</v>
      </c>
      <c r="L29" s="10" t="s">
        <v>71</v>
      </c>
      <c r="M29" s="10" t="s">
        <v>72</v>
      </c>
    </row>
    <row r="30" spans="1:13">
      <c r="A30" s="10" t="s">
        <v>74</v>
      </c>
      <c r="B30" s="10">
        <v>1</v>
      </c>
      <c r="C30" s="11">
        <v>1012</v>
      </c>
      <c r="D30" s="10">
        <v>3.3</v>
      </c>
      <c r="E30" s="10" t="s">
        <v>26</v>
      </c>
      <c r="F30" s="10">
        <v>137.88999999999999</v>
      </c>
      <c r="G30" s="10">
        <v>128.43520000000001</v>
      </c>
      <c r="H30" s="10">
        <v>9.4521999999999995</v>
      </c>
      <c r="I30" s="17" t="s">
        <v>70</v>
      </c>
      <c r="J30" s="18">
        <f t="shared" si="0"/>
        <v>15332.337489130399</v>
      </c>
      <c r="K30" s="19">
        <v>2114176.0163761899</v>
      </c>
      <c r="L30" s="10" t="s">
        <v>71</v>
      </c>
      <c r="M30" s="10" t="s">
        <v>72</v>
      </c>
    </row>
    <row r="31" spans="1:13">
      <c r="A31" s="10" t="s">
        <v>74</v>
      </c>
      <c r="B31" s="10">
        <v>1</v>
      </c>
      <c r="C31" s="11">
        <v>1013</v>
      </c>
      <c r="D31" s="10">
        <v>3.3</v>
      </c>
      <c r="E31" s="10" t="s">
        <v>26</v>
      </c>
      <c r="F31" s="10">
        <v>137.88999999999999</v>
      </c>
      <c r="G31" s="10">
        <v>128.43520000000001</v>
      </c>
      <c r="H31" s="10">
        <v>9.4521999999999995</v>
      </c>
      <c r="I31" s="17" t="s">
        <v>70</v>
      </c>
      <c r="J31" s="18">
        <f t="shared" si="0"/>
        <v>15332.337489130399</v>
      </c>
      <c r="K31" s="19">
        <v>2114176.0163761899</v>
      </c>
      <c r="L31" s="10" t="s">
        <v>71</v>
      </c>
      <c r="M31" s="10" t="s">
        <v>72</v>
      </c>
    </row>
    <row r="32" spans="1:13">
      <c r="A32" s="10" t="s">
        <v>74</v>
      </c>
      <c r="B32" s="10">
        <v>1</v>
      </c>
      <c r="C32" s="11">
        <v>1014</v>
      </c>
      <c r="D32" s="10">
        <v>3.3</v>
      </c>
      <c r="E32" s="10" t="s">
        <v>26</v>
      </c>
      <c r="F32" s="10">
        <v>137.88999999999999</v>
      </c>
      <c r="G32" s="10">
        <v>128.43520000000001</v>
      </c>
      <c r="H32" s="10">
        <v>9.4521999999999995</v>
      </c>
      <c r="I32" s="17" t="s">
        <v>70</v>
      </c>
      <c r="J32" s="18">
        <f t="shared" si="0"/>
        <v>15039.6496956521</v>
      </c>
      <c r="K32" s="19">
        <v>2073817.29653347</v>
      </c>
      <c r="L32" s="10" t="s">
        <v>71</v>
      </c>
      <c r="M32" s="10" t="s">
        <v>72</v>
      </c>
    </row>
    <row r="33" spans="1:13">
      <c r="A33" s="10" t="s">
        <v>74</v>
      </c>
      <c r="B33" s="10">
        <v>1</v>
      </c>
      <c r="C33" s="11">
        <v>1015</v>
      </c>
      <c r="D33" s="10">
        <v>3.3</v>
      </c>
      <c r="E33" s="10" t="s">
        <v>26</v>
      </c>
      <c r="F33" s="10">
        <v>137.88999999999999</v>
      </c>
      <c r="G33" s="10">
        <v>128.43520000000001</v>
      </c>
      <c r="H33" s="10">
        <v>9.4521999999999995</v>
      </c>
      <c r="I33" s="17" t="s">
        <v>70</v>
      </c>
      <c r="J33" s="18">
        <f t="shared" si="0"/>
        <v>15039.6496956521</v>
      </c>
      <c r="K33" s="19">
        <v>2073817.29653347</v>
      </c>
      <c r="L33" s="10" t="s">
        <v>71</v>
      </c>
      <c r="M33" s="10" t="s">
        <v>72</v>
      </c>
    </row>
    <row r="34" spans="1:13">
      <c r="A34" s="10" t="s">
        <v>74</v>
      </c>
      <c r="B34" s="10">
        <v>1</v>
      </c>
      <c r="C34" s="11">
        <v>1016</v>
      </c>
      <c r="D34" s="10">
        <v>3.3</v>
      </c>
      <c r="E34" s="10" t="s">
        <v>26</v>
      </c>
      <c r="F34" s="10">
        <v>137.88999999999999</v>
      </c>
      <c r="G34" s="10">
        <v>128.43520000000001</v>
      </c>
      <c r="H34" s="10">
        <v>9.4521999999999995</v>
      </c>
      <c r="I34" s="17" t="s">
        <v>70</v>
      </c>
      <c r="J34" s="18">
        <f t="shared" si="0"/>
        <v>21296.192902173902</v>
      </c>
      <c r="K34" s="19">
        <f>3027352.61781522*0.97</f>
        <v>2936532.0392807601</v>
      </c>
      <c r="L34" s="10" t="s">
        <v>71</v>
      </c>
      <c r="M34" s="10" t="s">
        <v>72</v>
      </c>
    </row>
    <row r="35" spans="1:13">
      <c r="A35" s="10" t="s">
        <v>75</v>
      </c>
      <c r="B35" s="10">
        <v>1</v>
      </c>
      <c r="C35" s="11">
        <v>101</v>
      </c>
      <c r="D35" s="10">
        <v>3.3</v>
      </c>
      <c r="E35" s="10" t="s">
        <v>26</v>
      </c>
      <c r="F35" s="10">
        <v>138</v>
      </c>
      <c r="G35" s="10">
        <v>128.43520000000001</v>
      </c>
      <c r="H35" s="10">
        <v>9.5643999999999991</v>
      </c>
      <c r="I35" s="17" t="s">
        <v>70</v>
      </c>
      <c r="J35" s="18">
        <f t="shared" si="0"/>
        <v>18313.794997662499</v>
      </c>
      <c r="K35" s="19">
        <f>2605467.74193548*0.97</f>
        <v>2527303.7096774201</v>
      </c>
      <c r="L35" s="10" t="s">
        <v>71</v>
      </c>
      <c r="M35" s="10" t="s">
        <v>72</v>
      </c>
    </row>
    <row r="36" spans="1:13">
      <c r="A36" s="10" t="s">
        <v>75</v>
      </c>
      <c r="B36" s="10">
        <v>1</v>
      </c>
      <c r="C36" s="11">
        <v>105</v>
      </c>
      <c r="D36" s="10">
        <v>3.3</v>
      </c>
      <c r="E36" s="10" t="s">
        <v>26</v>
      </c>
      <c r="F36" s="10">
        <v>159.06</v>
      </c>
      <c r="G36" s="10">
        <v>148.0324</v>
      </c>
      <c r="H36" s="10">
        <v>11.0238</v>
      </c>
      <c r="I36" s="17" t="s">
        <v>70</v>
      </c>
      <c r="J36" s="18">
        <f t="shared" si="0"/>
        <v>19221.146077745601</v>
      </c>
      <c r="K36" s="19">
        <f>3151871.64446002*0.97</f>
        <v>3057315.4951262199</v>
      </c>
      <c r="L36" s="10" t="s">
        <v>71</v>
      </c>
      <c r="M36" s="10" t="s">
        <v>72</v>
      </c>
    </row>
    <row r="37" spans="1:13">
      <c r="A37" s="10" t="s">
        <v>75</v>
      </c>
      <c r="B37" s="10">
        <v>1</v>
      </c>
      <c r="C37" s="11">
        <v>106</v>
      </c>
      <c r="D37" s="10">
        <v>3.3</v>
      </c>
      <c r="E37" s="10" t="s">
        <v>26</v>
      </c>
      <c r="F37" s="10">
        <v>138</v>
      </c>
      <c r="G37" s="10">
        <v>128.43520000000001</v>
      </c>
      <c r="H37" s="10">
        <v>9.5643999999999991</v>
      </c>
      <c r="I37" s="17" t="s">
        <v>70</v>
      </c>
      <c r="J37" s="18">
        <f t="shared" si="0"/>
        <v>19942.3655913978</v>
      </c>
      <c r="K37" s="19">
        <f>2837161.29032258*0.97</f>
        <v>2752046.4516129</v>
      </c>
      <c r="L37" s="10" t="s">
        <v>71</v>
      </c>
      <c r="M37" s="10" t="s">
        <v>72</v>
      </c>
    </row>
    <row r="38" spans="1:13">
      <c r="A38" s="10" t="s">
        <v>75</v>
      </c>
      <c r="B38" s="10">
        <v>1</v>
      </c>
      <c r="C38" s="11">
        <v>108</v>
      </c>
      <c r="D38" s="10">
        <v>3.3</v>
      </c>
      <c r="E38" s="10" t="s">
        <v>26</v>
      </c>
      <c r="F38" s="10">
        <v>138</v>
      </c>
      <c r="G38" s="10">
        <v>128.43520000000001</v>
      </c>
      <c r="H38" s="10">
        <v>9.5643999999999991</v>
      </c>
      <c r="I38" s="17" t="s">
        <v>70</v>
      </c>
      <c r="J38" s="18">
        <f t="shared" si="0"/>
        <v>13903.013621944399</v>
      </c>
      <c r="K38" s="19">
        <v>1918615.8798283299</v>
      </c>
      <c r="L38" s="10" t="s">
        <v>71</v>
      </c>
      <c r="M38" s="10" t="s">
        <v>72</v>
      </c>
    </row>
    <row r="39" spans="1:13">
      <c r="A39" s="10" t="s">
        <v>75</v>
      </c>
      <c r="B39" s="10">
        <v>1</v>
      </c>
      <c r="C39" s="11">
        <v>1010</v>
      </c>
      <c r="D39" s="10">
        <v>3.3</v>
      </c>
      <c r="E39" s="10" t="s">
        <v>26</v>
      </c>
      <c r="F39" s="10">
        <v>138</v>
      </c>
      <c r="G39" s="10">
        <v>128.43520000000001</v>
      </c>
      <c r="H39" s="10">
        <v>9.5643999999999991</v>
      </c>
      <c r="I39" s="17" t="s">
        <v>70</v>
      </c>
      <c r="J39" s="18">
        <f t="shared" si="0"/>
        <v>15210.2734922861</v>
      </c>
      <c r="K39" s="19">
        <v>2099017.7419354799</v>
      </c>
      <c r="L39" s="10" t="s">
        <v>71</v>
      </c>
      <c r="M39" s="10" t="s">
        <v>72</v>
      </c>
    </row>
    <row r="40" spans="1:13">
      <c r="A40" s="10" t="s">
        <v>75</v>
      </c>
      <c r="B40" s="10">
        <v>1</v>
      </c>
      <c r="C40" s="11">
        <v>1011</v>
      </c>
      <c r="D40" s="10">
        <v>3.3</v>
      </c>
      <c r="E40" s="10" t="s">
        <v>26</v>
      </c>
      <c r="F40" s="10">
        <v>138</v>
      </c>
      <c r="G40" s="10">
        <v>128.43520000000001</v>
      </c>
      <c r="H40" s="10">
        <v>9.5643999999999991</v>
      </c>
      <c r="I40" s="17" t="s">
        <v>70</v>
      </c>
      <c r="J40" s="18">
        <f t="shared" si="0"/>
        <v>14919.9158485273</v>
      </c>
      <c r="K40" s="19">
        <v>2058948.3870967701</v>
      </c>
      <c r="L40" s="10" t="s">
        <v>71</v>
      </c>
      <c r="M40" s="10" t="s">
        <v>72</v>
      </c>
    </row>
    <row r="41" spans="1:13">
      <c r="A41" s="10" t="s">
        <v>75</v>
      </c>
      <c r="B41" s="10">
        <v>1</v>
      </c>
      <c r="C41" s="11">
        <v>1013</v>
      </c>
      <c r="D41" s="10">
        <v>3.3</v>
      </c>
      <c r="E41" s="10" t="s">
        <v>26</v>
      </c>
      <c r="F41" s="10">
        <v>138</v>
      </c>
      <c r="G41" s="10">
        <v>128.43520000000001</v>
      </c>
      <c r="H41" s="10">
        <v>9.5643999999999991</v>
      </c>
      <c r="I41" s="17" t="s">
        <v>70</v>
      </c>
      <c r="J41" s="18">
        <f t="shared" si="0"/>
        <v>19942.3655913978</v>
      </c>
      <c r="K41" s="19">
        <f>2837161.29032258*0.97</f>
        <v>2752046.4516129</v>
      </c>
      <c r="L41" s="10" t="s">
        <v>71</v>
      </c>
      <c r="M41" s="10" t="s">
        <v>72</v>
      </c>
    </row>
    <row r="42" spans="1:13">
      <c r="A42" s="10" t="s">
        <v>76</v>
      </c>
      <c r="B42" s="10">
        <v>1</v>
      </c>
      <c r="C42" s="11">
        <v>101</v>
      </c>
      <c r="D42" s="10">
        <v>3.3</v>
      </c>
      <c r="E42" s="10" t="s">
        <v>26</v>
      </c>
      <c r="F42" s="10">
        <v>151.71</v>
      </c>
      <c r="G42" s="10">
        <v>141.01519999999999</v>
      </c>
      <c r="H42" s="10">
        <v>10.698499999999999</v>
      </c>
      <c r="I42" s="17" t="s">
        <v>70</v>
      </c>
      <c r="J42" s="18">
        <f t="shared" si="0"/>
        <v>21464.0945142163</v>
      </c>
      <c r="K42" s="19">
        <v>3256317.7787517598</v>
      </c>
      <c r="L42" s="10" t="s">
        <v>71</v>
      </c>
      <c r="M42" s="10" t="s">
        <v>72</v>
      </c>
    </row>
    <row r="43" spans="1:13">
      <c r="A43" s="10" t="s">
        <v>76</v>
      </c>
      <c r="B43" s="10">
        <v>1</v>
      </c>
      <c r="C43" s="11">
        <v>103</v>
      </c>
      <c r="D43" s="10">
        <v>3.3</v>
      </c>
      <c r="E43" s="10" t="s">
        <v>26</v>
      </c>
      <c r="F43" s="10">
        <v>138.18</v>
      </c>
      <c r="G43" s="10">
        <v>128.43520000000001</v>
      </c>
      <c r="H43" s="10">
        <v>9.7440999999999995</v>
      </c>
      <c r="I43" s="17" t="s">
        <v>70</v>
      </c>
      <c r="J43" s="18">
        <f t="shared" si="0"/>
        <v>21735.3408627932</v>
      </c>
      <c r="K43" s="19">
        <v>3003389.4004207598</v>
      </c>
      <c r="L43" s="10" t="s">
        <v>71</v>
      </c>
      <c r="M43" s="10" t="s">
        <v>72</v>
      </c>
    </row>
    <row r="44" spans="1:13">
      <c r="A44" s="10" t="s">
        <v>76</v>
      </c>
      <c r="B44" s="10">
        <v>1</v>
      </c>
      <c r="C44" s="11">
        <v>104</v>
      </c>
      <c r="D44" s="10">
        <v>3.3</v>
      </c>
      <c r="E44" s="10" t="s">
        <v>26</v>
      </c>
      <c r="F44" s="10">
        <v>138.18</v>
      </c>
      <c r="G44" s="10">
        <v>128.43520000000001</v>
      </c>
      <c r="H44" s="10">
        <v>9.7440999999999995</v>
      </c>
      <c r="I44" s="17" t="s">
        <v>70</v>
      </c>
      <c r="J44" s="18">
        <f t="shared" si="0"/>
        <v>21735.3408627932</v>
      </c>
      <c r="K44" s="19">
        <v>3003389.4004207598</v>
      </c>
      <c r="L44" s="10" t="s">
        <v>71</v>
      </c>
      <c r="M44" s="10" t="s">
        <v>72</v>
      </c>
    </row>
    <row r="45" spans="1:13">
      <c r="A45" s="10" t="s">
        <v>77</v>
      </c>
      <c r="B45" s="10">
        <v>1</v>
      </c>
      <c r="C45" s="11">
        <v>102</v>
      </c>
      <c r="D45" s="10">
        <v>3.3</v>
      </c>
      <c r="E45" s="10" t="s">
        <v>26</v>
      </c>
      <c r="F45" s="10">
        <v>151.76</v>
      </c>
      <c r="G45" s="10">
        <v>141.01519999999999</v>
      </c>
      <c r="H45" s="10">
        <v>10.74</v>
      </c>
      <c r="I45" s="17" t="s">
        <v>70</v>
      </c>
      <c r="J45" s="18">
        <f t="shared" si="0"/>
        <v>22402.895962733</v>
      </c>
      <c r="K45" s="19">
        <f>3331866.22147827/0.98</f>
        <v>3399863.4913043599</v>
      </c>
      <c r="L45" s="10" t="s">
        <v>71</v>
      </c>
      <c r="M45" s="10" t="s">
        <v>72</v>
      </c>
    </row>
    <row r="46" spans="1:13">
      <c r="A46" s="10" t="s">
        <v>77</v>
      </c>
      <c r="B46" s="10">
        <v>1</v>
      </c>
      <c r="C46" s="11">
        <v>103</v>
      </c>
      <c r="D46" s="10">
        <v>3.3</v>
      </c>
      <c r="E46" s="10" t="s">
        <v>26</v>
      </c>
      <c r="F46" s="10">
        <v>151.76</v>
      </c>
      <c r="G46" s="10">
        <v>141.01519999999999</v>
      </c>
      <c r="H46" s="10">
        <v>10.74</v>
      </c>
      <c r="I46" s="17" t="s">
        <v>70</v>
      </c>
      <c r="J46" s="18">
        <f t="shared" si="0"/>
        <v>22402.895962733</v>
      </c>
      <c r="K46" s="19">
        <f>3331866.22147827/0.98</f>
        <v>3399863.4913043599</v>
      </c>
      <c r="L46" s="10" t="s">
        <v>71</v>
      </c>
      <c r="M46" s="10" t="s">
        <v>72</v>
      </c>
    </row>
    <row r="47" spans="1:13">
      <c r="A47" s="10" t="s">
        <v>77</v>
      </c>
      <c r="B47" s="10">
        <v>1</v>
      </c>
      <c r="C47" s="11">
        <v>104</v>
      </c>
      <c r="D47" s="10">
        <v>3.3</v>
      </c>
      <c r="E47" s="10" t="s">
        <v>26</v>
      </c>
      <c r="F47" s="10">
        <v>151.76</v>
      </c>
      <c r="G47" s="10">
        <v>141.01519999999999</v>
      </c>
      <c r="H47" s="10">
        <v>10.74</v>
      </c>
      <c r="I47" s="17" t="s">
        <v>70</v>
      </c>
      <c r="J47" s="18">
        <f t="shared" si="0"/>
        <v>22402.895962733</v>
      </c>
      <c r="K47" s="19">
        <f>3331866.22147827/0.98</f>
        <v>3399863.4913043599</v>
      </c>
      <c r="L47" s="10" t="s">
        <v>71</v>
      </c>
      <c r="M47" s="10" t="s">
        <v>72</v>
      </c>
    </row>
    <row r="48" spans="1:13" s="38" customFormat="1">
      <c r="A48" s="10" t="s">
        <v>77</v>
      </c>
      <c r="B48" s="10">
        <v>1</v>
      </c>
      <c r="C48" s="11">
        <v>105</v>
      </c>
      <c r="D48" s="10">
        <v>3.3</v>
      </c>
      <c r="E48" s="10" t="s">
        <v>26</v>
      </c>
      <c r="F48" s="10">
        <v>151.76</v>
      </c>
      <c r="G48" s="10">
        <v>141.01519999999999</v>
      </c>
      <c r="H48" s="10">
        <v>10.74</v>
      </c>
      <c r="I48" s="17" t="s">
        <v>70</v>
      </c>
      <c r="J48" s="18">
        <f t="shared" si="0"/>
        <v>23266.079362688699</v>
      </c>
      <c r="K48" s="19">
        <f>3460243/0.98</f>
        <v>3530860.2040816299</v>
      </c>
      <c r="L48" s="10" t="s">
        <v>71</v>
      </c>
      <c r="M48" s="10" t="s">
        <v>72</v>
      </c>
    </row>
    <row r="49" spans="1:15" s="38" customFormat="1">
      <c r="A49" s="10" t="s">
        <v>77</v>
      </c>
      <c r="B49" s="10">
        <v>1</v>
      </c>
      <c r="C49" s="11">
        <v>106</v>
      </c>
      <c r="D49" s="10">
        <v>3.3</v>
      </c>
      <c r="E49" s="10" t="s">
        <v>26</v>
      </c>
      <c r="F49" s="10">
        <v>138.22</v>
      </c>
      <c r="G49" s="10">
        <v>128.43520000000001</v>
      </c>
      <c r="H49" s="10">
        <v>9.7819000000000003</v>
      </c>
      <c r="I49" s="17" t="s">
        <v>70</v>
      </c>
      <c r="J49" s="18">
        <f t="shared" si="0"/>
        <v>23783.985305886199</v>
      </c>
      <c r="K49" s="19">
        <f>3221674/0.98</f>
        <v>3287422.4489795901</v>
      </c>
      <c r="L49" s="10" t="s">
        <v>71</v>
      </c>
      <c r="M49" s="10" t="s">
        <v>72</v>
      </c>
    </row>
    <row r="50" spans="1:15">
      <c r="A50" s="10" t="s">
        <v>78</v>
      </c>
      <c r="B50" s="10">
        <v>1</v>
      </c>
      <c r="C50" s="11">
        <v>101</v>
      </c>
      <c r="D50" s="10">
        <v>3.3</v>
      </c>
      <c r="E50" s="10" t="s">
        <v>26</v>
      </c>
      <c r="F50" s="10">
        <v>138.24</v>
      </c>
      <c r="G50" s="10">
        <v>128.43520000000001</v>
      </c>
      <c r="H50" s="10">
        <v>9.8000000000000007</v>
      </c>
      <c r="I50" s="17" t="s">
        <v>70</v>
      </c>
      <c r="J50" s="18">
        <f t="shared" si="0"/>
        <v>20967.976532608602</v>
      </c>
      <c r="K50" s="19">
        <f>2988260.90295652*0.97</f>
        <v>2898613.0758678201</v>
      </c>
      <c r="L50" s="10" t="s">
        <v>71</v>
      </c>
      <c r="M50" s="10" t="s">
        <v>72</v>
      </c>
    </row>
    <row r="51" spans="1:15">
      <c r="A51" s="10" t="s">
        <v>78</v>
      </c>
      <c r="B51" s="10">
        <v>1</v>
      </c>
      <c r="C51" s="11">
        <v>102</v>
      </c>
      <c r="D51" s="10">
        <v>3.3</v>
      </c>
      <c r="E51" s="10" t="s">
        <v>26</v>
      </c>
      <c r="F51" s="10">
        <v>138.24</v>
      </c>
      <c r="G51" s="10">
        <v>128.43520000000001</v>
      </c>
      <c r="H51" s="10">
        <v>9.8000000000000007</v>
      </c>
      <c r="I51" s="17" t="s">
        <v>70</v>
      </c>
      <c r="J51" s="18">
        <f t="shared" si="0"/>
        <v>17894.429347826099</v>
      </c>
      <c r="K51" s="19">
        <v>2473725.9130434799</v>
      </c>
      <c r="L51" s="10" t="s">
        <v>71</v>
      </c>
      <c r="M51" s="10" t="s">
        <v>72</v>
      </c>
    </row>
    <row r="52" spans="1:15">
      <c r="A52" s="10" t="s">
        <v>78</v>
      </c>
      <c r="B52" s="10">
        <v>1</v>
      </c>
      <c r="C52" s="11">
        <v>103</v>
      </c>
      <c r="D52" s="10">
        <v>3.3</v>
      </c>
      <c r="E52" s="10" t="s">
        <v>26</v>
      </c>
      <c r="F52" s="10">
        <v>138.24</v>
      </c>
      <c r="G52" s="10">
        <v>128.43520000000001</v>
      </c>
      <c r="H52" s="10">
        <v>9.8000000000000007</v>
      </c>
      <c r="I52" s="17" t="s">
        <v>70</v>
      </c>
      <c r="J52" s="18">
        <f t="shared" si="0"/>
        <v>18232.796739130401</v>
      </c>
      <c r="K52" s="19">
        <v>2520501.8212173898</v>
      </c>
      <c r="L52" s="10" t="s">
        <v>71</v>
      </c>
      <c r="M52" s="10" t="s">
        <v>72</v>
      </c>
    </row>
    <row r="53" spans="1:15">
      <c r="A53" s="10" t="s">
        <v>78</v>
      </c>
      <c r="B53" s="10">
        <v>1</v>
      </c>
      <c r="C53" s="11">
        <v>104</v>
      </c>
      <c r="D53" s="10">
        <v>3.3</v>
      </c>
      <c r="E53" s="10" t="s">
        <v>26</v>
      </c>
      <c r="F53" s="10">
        <v>138.24</v>
      </c>
      <c r="G53" s="10">
        <v>128.43520000000001</v>
      </c>
      <c r="H53" s="10">
        <v>9.8000000000000007</v>
      </c>
      <c r="I53" s="17" t="s">
        <v>70</v>
      </c>
      <c r="J53" s="18">
        <f t="shared" si="0"/>
        <v>21788.517456521698</v>
      </c>
      <c r="K53" s="19">
        <f>3105200.6733913*0.97</f>
        <v>3012044.6531895599</v>
      </c>
      <c r="L53" s="10" t="s">
        <v>71</v>
      </c>
      <c r="M53" s="10" t="s">
        <v>72</v>
      </c>
    </row>
    <row r="54" spans="1:15">
      <c r="A54" s="54"/>
      <c r="B54" s="54"/>
      <c r="C54" s="37"/>
      <c r="D54" s="54"/>
      <c r="E54" s="54"/>
      <c r="F54" s="54">
        <f>SUM(F5:F53)</f>
        <v>6942.07</v>
      </c>
      <c r="G54" s="54"/>
      <c r="H54" s="54"/>
      <c r="I54" s="57"/>
      <c r="J54" s="58">
        <f>K54/F54</f>
        <v>18425.027272936644</v>
      </c>
      <c r="K54" s="59">
        <f>SUM(K5:K53)</f>
        <v>127907829.08063529</v>
      </c>
      <c r="L54" s="54"/>
      <c r="M54" s="54"/>
    </row>
    <row r="55" spans="1:15">
      <c r="A55" s="94" t="s">
        <v>79</v>
      </c>
      <c r="B55" s="94"/>
      <c r="C55" s="95"/>
      <c r="D55" s="94"/>
      <c r="E55" s="95"/>
      <c r="F55" s="95"/>
      <c r="G55" s="95"/>
      <c r="H55" s="95"/>
      <c r="I55" s="95"/>
      <c r="J55" s="95"/>
      <c r="K55" s="95"/>
      <c r="L55" s="95"/>
      <c r="M55" s="95"/>
    </row>
    <row r="56" spans="1:15">
      <c r="I56" s="36"/>
      <c r="J56" s="36"/>
      <c r="K56" s="36"/>
      <c r="L56" s="36"/>
      <c r="M56" s="36"/>
      <c r="O56" s="35"/>
    </row>
    <row r="57" spans="1:15">
      <c r="I57" s="36"/>
      <c r="J57" s="96" t="s">
        <v>80</v>
      </c>
      <c r="K57" s="97"/>
      <c r="L57" s="97"/>
      <c r="M57" s="36"/>
    </row>
    <row r="58" spans="1:15">
      <c r="I58" s="36"/>
      <c r="J58" s="37"/>
      <c r="K58" s="37"/>
      <c r="L58" s="37"/>
      <c r="M58" s="39"/>
    </row>
  </sheetData>
  <mergeCells count="4">
    <mergeCell ref="A1:M1"/>
    <mergeCell ref="A2:M2"/>
    <mergeCell ref="A55:M55"/>
    <mergeCell ref="J57:L57"/>
  </mergeCells>
  <phoneticPr fontId="11" type="noConversion"/>
  <pageMargins left="0.196850393700787" right="0.118110236220472" top="0.47244094488188998" bottom="0.43307086614173201" header="0.31496062992126" footer="0.31496062992126"/>
  <pageSetup paperSize="9" scale="80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>
      <selection activeCell="A12" sqref="A1:XFD1048576"/>
    </sheetView>
  </sheetViews>
  <sheetFormatPr defaultColWidth="9" defaultRowHeight="13.5"/>
  <cols>
    <col min="1" max="1" width="6.625" style="6" customWidth="1"/>
    <col min="2" max="2" width="5.875" style="6" customWidth="1"/>
    <col min="3" max="3" width="9.125" style="7" customWidth="1"/>
    <col min="4" max="4" width="10" style="6" customWidth="1"/>
    <col min="5" max="5" width="14.625" style="7" customWidth="1"/>
    <col min="6" max="7" width="9.5" style="7" customWidth="1"/>
    <col min="8" max="8" width="12.75" style="7" customWidth="1"/>
    <col min="9" max="9" width="10.25" style="7" customWidth="1"/>
    <col min="10" max="10" width="9" style="7"/>
    <col min="11" max="11" width="15" style="7" customWidth="1"/>
    <col min="12" max="12" width="5.875" style="7" customWidth="1"/>
    <col min="13" max="13" width="6.25" style="7" customWidth="1"/>
    <col min="14" max="16384" width="9" style="7"/>
  </cols>
  <sheetData>
    <row r="1" spans="1:13" s="3" customFormat="1" ht="35.2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3" customFormat="1" ht="24.7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3"/>
      <c r="K2" s="93"/>
      <c r="L2" s="92"/>
      <c r="M2" s="92"/>
    </row>
    <row r="3" spans="1:13" s="3" customFormat="1">
      <c r="A3" s="8"/>
      <c r="B3" s="8"/>
      <c r="C3" s="8"/>
      <c r="D3" s="8"/>
      <c r="E3" s="8"/>
      <c r="F3" s="8"/>
      <c r="G3" s="8"/>
      <c r="H3" s="8"/>
      <c r="I3" s="8"/>
      <c r="J3" s="16" t="s">
        <v>55</v>
      </c>
      <c r="K3" s="16"/>
      <c r="L3" s="8"/>
      <c r="M3" s="8"/>
    </row>
    <row r="4" spans="1:13" s="4" customFormat="1" ht="30.75" customHeight="1">
      <c r="A4" s="9" t="s">
        <v>58</v>
      </c>
      <c r="B4" s="9" t="s">
        <v>59</v>
      </c>
      <c r="C4" s="9" t="s">
        <v>60</v>
      </c>
      <c r="D4" s="9" t="s">
        <v>61</v>
      </c>
      <c r="E4" s="9" t="s">
        <v>25</v>
      </c>
      <c r="F4" s="9" t="s">
        <v>27</v>
      </c>
      <c r="G4" s="9" t="s">
        <v>62</v>
      </c>
      <c r="H4" s="9" t="s">
        <v>63</v>
      </c>
      <c r="I4" s="9" t="s">
        <v>64</v>
      </c>
      <c r="J4" s="9" t="s">
        <v>65</v>
      </c>
      <c r="K4" s="9" t="s">
        <v>66</v>
      </c>
      <c r="L4" s="9" t="s">
        <v>67</v>
      </c>
      <c r="M4" s="9" t="s">
        <v>68</v>
      </c>
    </row>
    <row r="5" spans="1:13">
      <c r="A5" s="10" t="s">
        <v>81</v>
      </c>
      <c r="B5" s="10">
        <v>1</v>
      </c>
      <c r="C5" s="11">
        <v>101</v>
      </c>
      <c r="D5" s="10">
        <v>3.3</v>
      </c>
      <c r="E5" s="10" t="s">
        <v>26</v>
      </c>
      <c r="F5" s="14">
        <v>95.79</v>
      </c>
      <c r="G5" s="15">
        <v>88.953000000000003</v>
      </c>
      <c r="H5" s="15">
        <v>6.8353999999999999</v>
      </c>
      <c r="I5" s="17" t="s">
        <v>70</v>
      </c>
      <c r="J5" s="18">
        <f t="shared" ref="J5:J30" si="0">K5/F5</f>
        <v>13038.113892114399</v>
      </c>
      <c r="K5" s="19">
        <v>1248920.92972564</v>
      </c>
      <c r="L5" s="10" t="s">
        <v>71</v>
      </c>
      <c r="M5" s="10" t="s">
        <v>82</v>
      </c>
    </row>
    <row r="6" spans="1:13">
      <c r="A6" s="10" t="s">
        <v>81</v>
      </c>
      <c r="B6" s="10">
        <v>1</v>
      </c>
      <c r="C6" s="11">
        <v>102</v>
      </c>
      <c r="D6" s="10">
        <v>3.3</v>
      </c>
      <c r="E6" s="10" t="s">
        <v>26</v>
      </c>
      <c r="F6" s="14">
        <v>95.79</v>
      </c>
      <c r="G6" s="15">
        <v>88.953000000000003</v>
      </c>
      <c r="H6" s="15">
        <v>6.8353999999999999</v>
      </c>
      <c r="I6" s="17" t="s">
        <v>70</v>
      </c>
      <c r="J6" s="18">
        <f t="shared" si="0"/>
        <v>13184.5060935411</v>
      </c>
      <c r="K6" s="19">
        <v>1262943.8387003001</v>
      </c>
      <c r="L6" s="10" t="s">
        <v>71</v>
      </c>
      <c r="M6" s="10" t="s">
        <v>82</v>
      </c>
    </row>
    <row r="7" spans="1:13">
      <c r="A7" s="10" t="s">
        <v>83</v>
      </c>
      <c r="B7" s="10">
        <v>1</v>
      </c>
      <c r="C7" s="11">
        <v>101</v>
      </c>
      <c r="D7" s="10">
        <v>3.3</v>
      </c>
      <c r="E7" s="10" t="s">
        <v>26</v>
      </c>
      <c r="F7" s="14">
        <v>95.67</v>
      </c>
      <c r="G7" s="15">
        <v>89.222399999999993</v>
      </c>
      <c r="H7" s="15">
        <v>6.4485000000000001</v>
      </c>
      <c r="I7" s="17" t="s">
        <v>70</v>
      </c>
      <c r="J7" s="18">
        <f t="shared" si="0"/>
        <v>13993.7999188386</v>
      </c>
      <c r="K7" s="19">
        <v>1338786.83823529</v>
      </c>
      <c r="L7" s="10" t="s">
        <v>71</v>
      </c>
      <c r="M7" s="10" t="s">
        <v>82</v>
      </c>
    </row>
    <row r="8" spans="1:13">
      <c r="A8" s="10" t="s">
        <v>83</v>
      </c>
      <c r="B8" s="10">
        <v>1</v>
      </c>
      <c r="C8" s="11">
        <v>102</v>
      </c>
      <c r="D8" s="10">
        <v>3.3</v>
      </c>
      <c r="E8" s="10" t="s">
        <v>26</v>
      </c>
      <c r="F8" s="14">
        <v>95.67</v>
      </c>
      <c r="G8" s="15">
        <v>89.222399999999993</v>
      </c>
      <c r="H8" s="15">
        <v>6.4485000000000001</v>
      </c>
      <c r="I8" s="17" t="s">
        <v>70</v>
      </c>
      <c r="J8" s="18">
        <f t="shared" si="0"/>
        <v>13847.547764372601</v>
      </c>
      <c r="K8" s="19">
        <v>1324794.8946175301</v>
      </c>
      <c r="L8" s="10" t="s">
        <v>71</v>
      </c>
      <c r="M8" s="10" t="s">
        <v>82</v>
      </c>
    </row>
    <row r="9" spans="1:13">
      <c r="A9" s="10" t="s">
        <v>83</v>
      </c>
      <c r="B9" s="10">
        <v>1</v>
      </c>
      <c r="C9" s="11">
        <v>103</v>
      </c>
      <c r="D9" s="10">
        <v>3.3</v>
      </c>
      <c r="E9" s="10" t="s">
        <v>26</v>
      </c>
      <c r="F9" s="14">
        <v>95.67</v>
      </c>
      <c r="G9" s="15">
        <v>89.222399999999993</v>
      </c>
      <c r="H9" s="15">
        <v>6.4485000000000001</v>
      </c>
      <c r="I9" s="17" t="s">
        <v>70</v>
      </c>
      <c r="J9" s="18">
        <f t="shared" si="0"/>
        <v>13959.340250687899</v>
      </c>
      <c r="K9" s="19">
        <v>1335490.08178331</v>
      </c>
      <c r="L9" s="10" t="s">
        <v>71</v>
      </c>
      <c r="M9" s="10" t="s">
        <v>82</v>
      </c>
    </row>
    <row r="10" spans="1:13">
      <c r="A10" s="10" t="s">
        <v>83</v>
      </c>
      <c r="B10" s="10">
        <v>1</v>
      </c>
      <c r="C10" s="11">
        <v>104</v>
      </c>
      <c r="D10" s="10">
        <v>3.3</v>
      </c>
      <c r="E10" s="10" t="s">
        <v>26</v>
      </c>
      <c r="F10" s="14">
        <v>95.67</v>
      </c>
      <c r="G10" s="15">
        <v>89.222399999999993</v>
      </c>
      <c r="H10" s="15">
        <v>6.4485000000000001</v>
      </c>
      <c r="I10" s="17" t="s">
        <v>70</v>
      </c>
      <c r="J10" s="18">
        <f t="shared" si="0"/>
        <v>14217.384891469001</v>
      </c>
      <c r="K10" s="19">
        <v>1360177.21256684</v>
      </c>
      <c r="L10" s="10" t="s">
        <v>71</v>
      </c>
      <c r="M10" s="10" t="s">
        <v>82</v>
      </c>
    </row>
    <row r="11" spans="1:13">
      <c r="A11" s="10" t="s">
        <v>83</v>
      </c>
      <c r="B11" s="10">
        <v>2</v>
      </c>
      <c r="C11" s="11">
        <v>201</v>
      </c>
      <c r="D11" s="10">
        <v>3.3</v>
      </c>
      <c r="E11" s="10" t="s">
        <v>26</v>
      </c>
      <c r="F11" s="14">
        <v>95.38</v>
      </c>
      <c r="G11" s="15">
        <v>88.953000000000003</v>
      </c>
      <c r="H11" s="15">
        <v>6.4290000000000003</v>
      </c>
      <c r="I11" s="17" t="s">
        <v>70</v>
      </c>
      <c r="J11" s="18">
        <f t="shared" si="0"/>
        <v>14606.151360977699</v>
      </c>
      <c r="K11" s="19">
        <v>1393134.71681005</v>
      </c>
      <c r="L11" s="10" t="s">
        <v>71</v>
      </c>
      <c r="M11" s="10" t="s">
        <v>82</v>
      </c>
    </row>
    <row r="12" spans="1:13">
      <c r="A12" s="10" t="s">
        <v>83</v>
      </c>
      <c r="B12" s="10">
        <v>2</v>
      </c>
      <c r="C12" s="11">
        <v>202</v>
      </c>
      <c r="D12" s="10">
        <v>3.3</v>
      </c>
      <c r="E12" s="10" t="s">
        <v>26</v>
      </c>
      <c r="F12" s="14">
        <v>101.25</v>
      </c>
      <c r="G12" s="15">
        <v>94.424999999999997</v>
      </c>
      <c r="H12" s="15">
        <v>6.8244999999999996</v>
      </c>
      <c r="I12" s="17" t="s">
        <v>70</v>
      </c>
      <c r="J12" s="18">
        <f t="shared" si="0"/>
        <v>14960.713773139199</v>
      </c>
      <c r="K12" s="19">
        <v>1514772.2695303401</v>
      </c>
      <c r="L12" s="10" t="s">
        <v>71</v>
      </c>
      <c r="M12" s="10" t="s">
        <v>82</v>
      </c>
    </row>
    <row r="13" spans="1:13">
      <c r="A13" s="10" t="s">
        <v>83</v>
      </c>
      <c r="B13" s="10">
        <v>2</v>
      </c>
      <c r="C13" s="11">
        <v>203</v>
      </c>
      <c r="D13" s="10">
        <v>3.3</v>
      </c>
      <c r="E13" s="10" t="s">
        <v>26</v>
      </c>
      <c r="F13" s="14">
        <v>101.25</v>
      </c>
      <c r="G13" s="15">
        <v>94.424999999999997</v>
      </c>
      <c r="H13" s="15">
        <v>6.8244999999999996</v>
      </c>
      <c r="I13" s="17" t="s">
        <v>70</v>
      </c>
      <c r="J13" s="18">
        <f t="shared" si="0"/>
        <v>14960.713773139199</v>
      </c>
      <c r="K13" s="19">
        <v>1514772.2695303401</v>
      </c>
      <c r="L13" s="10" t="s">
        <v>71</v>
      </c>
      <c r="M13" s="10" t="s">
        <v>82</v>
      </c>
    </row>
    <row r="14" spans="1:13">
      <c r="A14" s="10" t="s">
        <v>83</v>
      </c>
      <c r="B14" s="10">
        <v>2</v>
      </c>
      <c r="C14" s="11">
        <v>204</v>
      </c>
      <c r="D14" s="10">
        <v>3.3</v>
      </c>
      <c r="E14" s="10" t="s">
        <v>26</v>
      </c>
      <c r="F14" s="14">
        <v>95.38</v>
      </c>
      <c r="G14" s="15">
        <v>88.953000000000003</v>
      </c>
      <c r="H14" s="15">
        <v>6.4290000000000003</v>
      </c>
      <c r="I14" s="17" t="s">
        <v>70</v>
      </c>
      <c r="J14" s="18">
        <f t="shared" si="0"/>
        <v>14606.151360977699</v>
      </c>
      <c r="K14" s="19">
        <v>1393134.71681005</v>
      </c>
      <c r="L14" s="10" t="s">
        <v>71</v>
      </c>
      <c r="M14" s="10" t="s">
        <v>82</v>
      </c>
    </row>
    <row r="15" spans="1:13">
      <c r="A15" s="10" t="s">
        <v>83</v>
      </c>
      <c r="B15" s="10">
        <v>3</v>
      </c>
      <c r="C15" s="11">
        <v>301</v>
      </c>
      <c r="D15" s="10">
        <v>3.3</v>
      </c>
      <c r="E15" s="10" t="s">
        <v>26</v>
      </c>
      <c r="F15" s="14">
        <v>95.22</v>
      </c>
      <c r="G15" s="15">
        <v>88.8</v>
      </c>
      <c r="H15" s="15">
        <v>6.4180000000000001</v>
      </c>
      <c r="I15" s="17" t="s">
        <v>70</v>
      </c>
      <c r="J15" s="18">
        <f t="shared" si="0"/>
        <v>18481.225296442801</v>
      </c>
      <c r="K15" s="19">
        <v>1759782.2727272799</v>
      </c>
      <c r="L15" s="10" t="s">
        <v>71</v>
      </c>
      <c r="M15" s="10" t="s">
        <v>82</v>
      </c>
    </row>
    <row r="16" spans="1:13">
      <c r="A16" s="10" t="s">
        <v>83</v>
      </c>
      <c r="B16" s="10">
        <v>3</v>
      </c>
      <c r="C16" s="11">
        <v>302</v>
      </c>
      <c r="D16" s="10">
        <v>3.3</v>
      </c>
      <c r="E16" s="10" t="s">
        <v>26</v>
      </c>
      <c r="F16" s="14">
        <v>95.22</v>
      </c>
      <c r="G16" s="15">
        <v>88.8</v>
      </c>
      <c r="H16" s="15">
        <v>6.4180000000000001</v>
      </c>
      <c r="I16" s="17" t="s">
        <v>70</v>
      </c>
      <c r="J16" s="18">
        <f t="shared" si="0"/>
        <v>18182.806324110599</v>
      </c>
      <c r="K16" s="19">
        <v>1731366.81818181</v>
      </c>
      <c r="L16" s="10" t="s">
        <v>71</v>
      </c>
      <c r="M16" s="10" t="s">
        <v>82</v>
      </c>
    </row>
    <row r="17" spans="1:13">
      <c r="A17" s="10" t="s">
        <v>83</v>
      </c>
      <c r="B17" s="10">
        <v>3</v>
      </c>
      <c r="C17" s="11">
        <v>303</v>
      </c>
      <c r="D17" s="10">
        <v>3.3</v>
      </c>
      <c r="E17" s="10" t="s">
        <v>26</v>
      </c>
      <c r="F17" s="14">
        <v>95.22</v>
      </c>
      <c r="G17" s="15">
        <v>88.8</v>
      </c>
      <c r="H17" s="15">
        <v>6.4180000000000001</v>
      </c>
      <c r="I17" s="17" t="s">
        <v>70</v>
      </c>
      <c r="J17" s="18">
        <f t="shared" si="0"/>
        <v>18182.806324110599</v>
      </c>
      <c r="K17" s="19">
        <v>1731366.81818181</v>
      </c>
      <c r="L17" s="10" t="s">
        <v>71</v>
      </c>
      <c r="M17" s="10" t="s">
        <v>82</v>
      </c>
    </row>
    <row r="18" spans="1:13">
      <c r="A18" s="10" t="s">
        <v>83</v>
      </c>
      <c r="B18" s="10">
        <v>3</v>
      </c>
      <c r="C18" s="11">
        <v>304</v>
      </c>
      <c r="D18" s="10">
        <v>3.3</v>
      </c>
      <c r="E18" s="10" t="s">
        <v>26</v>
      </c>
      <c r="F18" s="14">
        <v>95.22</v>
      </c>
      <c r="G18" s="15">
        <v>88.8</v>
      </c>
      <c r="H18" s="15">
        <v>6.4180000000000001</v>
      </c>
      <c r="I18" s="17" t="s">
        <v>70</v>
      </c>
      <c r="J18" s="18">
        <f t="shared" si="0"/>
        <v>18481.225296442801</v>
      </c>
      <c r="K18" s="19">
        <v>1759782.2727272799</v>
      </c>
      <c r="L18" s="10" t="s">
        <v>71</v>
      </c>
      <c r="M18" s="10" t="s">
        <v>82</v>
      </c>
    </row>
    <row r="19" spans="1:13">
      <c r="A19" s="10" t="s">
        <v>84</v>
      </c>
      <c r="B19" s="10">
        <v>1</v>
      </c>
      <c r="C19" s="11">
        <v>101</v>
      </c>
      <c r="D19" s="10">
        <v>3.3</v>
      </c>
      <c r="E19" s="10" t="s">
        <v>26</v>
      </c>
      <c r="F19" s="14">
        <v>95.76</v>
      </c>
      <c r="G19" s="15">
        <v>88.953000000000003</v>
      </c>
      <c r="H19" s="15">
        <v>6.8068999999999997</v>
      </c>
      <c r="I19" s="17" t="s">
        <v>70</v>
      </c>
      <c r="J19" s="18">
        <f t="shared" si="0"/>
        <v>13460.060530695901</v>
      </c>
      <c r="K19" s="19">
        <v>1288935.3964194399</v>
      </c>
      <c r="L19" s="10" t="s">
        <v>71</v>
      </c>
      <c r="M19" s="10" t="s">
        <v>82</v>
      </c>
    </row>
    <row r="20" spans="1:13">
      <c r="A20" s="10" t="s">
        <v>84</v>
      </c>
      <c r="B20" s="10">
        <v>1</v>
      </c>
      <c r="C20" s="11">
        <v>102</v>
      </c>
      <c r="D20" s="10">
        <v>3.3</v>
      </c>
      <c r="E20" s="10" t="s">
        <v>26</v>
      </c>
      <c r="F20" s="14">
        <v>95.76</v>
      </c>
      <c r="G20" s="15">
        <v>88.953000000000003</v>
      </c>
      <c r="H20" s="15">
        <v>6.8068999999999997</v>
      </c>
      <c r="I20" s="17" t="s">
        <v>70</v>
      </c>
      <c r="J20" s="18">
        <f t="shared" si="0"/>
        <v>13460.060530695901</v>
      </c>
      <c r="K20" s="19">
        <v>1288935.3964194399</v>
      </c>
      <c r="L20" s="10" t="s">
        <v>71</v>
      </c>
      <c r="M20" s="10" t="s">
        <v>82</v>
      </c>
    </row>
    <row r="21" spans="1:13">
      <c r="A21" s="10" t="s">
        <v>84</v>
      </c>
      <c r="B21" s="10">
        <v>1</v>
      </c>
      <c r="C21" s="11">
        <v>103</v>
      </c>
      <c r="D21" s="10">
        <v>3.3</v>
      </c>
      <c r="E21" s="10" t="s">
        <v>26</v>
      </c>
      <c r="F21" s="14">
        <v>95.76</v>
      </c>
      <c r="G21" s="15">
        <v>88.953000000000003</v>
      </c>
      <c r="H21" s="15">
        <v>6.8068999999999997</v>
      </c>
      <c r="I21" s="17" t="s">
        <v>70</v>
      </c>
      <c r="J21" s="18">
        <f t="shared" si="0"/>
        <v>13571.7479488849</v>
      </c>
      <c r="K21" s="19">
        <v>1299630.5835852199</v>
      </c>
      <c r="L21" s="10" t="s">
        <v>71</v>
      </c>
      <c r="M21" s="10" t="s">
        <v>82</v>
      </c>
    </row>
    <row r="22" spans="1:13">
      <c r="A22" s="10" t="s">
        <v>84</v>
      </c>
      <c r="B22" s="10">
        <v>1</v>
      </c>
      <c r="C22" s="11">
        <v>104</v>
      </c>
      <c r="D22" s="10">
        <v>3.3</v>
      </c>
      <c r="E22" s="10" t="s">
        <v>26</v>
      </c>
      <c r="F22" s="14">
        <v>95.76</v>
      </c>
      <c r="G22" s="15">
        <v>88.953000000000003</v>
      </c>
      <c r="H22" s="15">
        <v>6.8068999999999997</v>
      </c>
      <c r="I22" s="17" t="s">
        <v>70</v>
      </c>
      <c r="J22" s="18">
        <f t="shared" si="0"/>
        <v>13718.1051714771</v>
      </c>
      <c r="K22" s="19">
        <v>1313645.75122065</v>
      </c>
      <c r="L22" s="10" t="s">
        <v>71</v>
      </c>
      <c r="M22" s="10" t="s">
        <v>82</v>
      </c>
    </row>
    <row r="23" spans="1:13">
      <c r="A23" s="10" t="s">
        <v>84</v>
      </c>
      <c r="B23" s="10">
        <v>4</v>
      </c>
      <c r="C23" s="11">
        <v>402</v>
      </c>
      <c r="D23" s="10">
        <v>3.3</v>
      </c>
      <c r="E23" s="10" t="s">
        <v>26</v>
      </c>
      <c r="F23" s="14">
        <v>95.6</v>
      </c>
      <c r="G23" s="15">
        <v>88.8</v>
      </c>
      <c r="H23" s="15">
        <v>6.7952000000000004</v>
      </c>
      <c r="I23" s="17" t="s">
        <v>70</v>
      </c>
      <c r="J23" s="18">
        <f t="shared" si="0"/>
        <v>15712.8234596944</v>
      </c>
      <c r="K23" s="19">
        <v>1502145.9227467801</v>
      </c>
      <c r="L23" s="10" t="s">
        <v>71</v>
      </c>
      <c r="M23" s="10" t="s">
        <v>82</v>
      </c>
    </row>
    <row r="24" spans="1:13">
      <c r="A24" s="10" t="s">
        <v>85</v>
      </c>
      <c r="B24" s="10">
        <v>1</v>
      </c>
      <c r="C24" s="11">
        <v>101</v>
      </c>
      <c r="D24" s="10">
        <v>3.3</v>
      </c>
      <c r="E24" s="10" t="s">
        <v>26</v>
      </c>
      <c r="F24" s="14">
        <v>95.76</v>
      </c>
      <c r="G24" s="15">
        <v>88.953000000000003</v>
      </c>
      <c r="H24" s="15">
        <v>6.8068999999999997</v>
      </c>
      <c r="I24" s="17" t="s">
        <v>70</v>
      </c>
      <c r="J24" s="18">
        <f t="shared" si="0"/>
        <v>13829.792589666</v>
      </c>
      <c r="K24" s="19">
        <v>1324340.93838642</v>
      </c>
      <c r="L24" s="10" t="s">
        <v>71</v>
      </c>
      <c r="M24" s="10" t="s">
        <v>82</v>
      </c>
    </row>
    <row r="25" spans="1:13">
      <c r="A25" s="10" t="s">
        <v>85</v>
      </c>
      <c r="B25" s="10">
        <v>1</v>
      </c>
      <c r="C25" s="11">
        <v>102</v>
      </c>
      <c r="D25" s="10">
        <v>3.3</v>
      </c>
      <c r="E25" s="10" t="s">
        <v>26</v>
      </c>
      <c r="F25" s="14">
        <v>95.76</v>
      </c>
      <c r="G25" s="15">
        <v>88.953000000000003</v>
      </c>
      <c r="H25" s="15">
        <v>6.8068999999999997</v>
      </c>
      <c r="I25" s="17" t="s">
        <v>70</v>
      </c>
      <c r="J25" s="18">
        <f t="shared" si="0"/>
        <v>13571.7479488849</v>
      </c>
      <c r="K25" s="19">
        <v>1299630.5835852199</v>
      </c>
      <c r="L25" s="10" t="s">
        <v>71</v>
      </c>
      <c r="M25" s="10" t="s">
        <v>82</v>
      </c>
    </row>
    <row r="26" spans="1:13">
      <c r="A26" s="10" t="s">
        <v>85</v>
      </c>
      <c r="B26" s="10">
        <v>1</v>
      </c>
      <c r="C26" s="11">
        <v>103</v>
      </c>
      <c r="D26" s="10">
        <v>3.3</v>
      </c>
      <c r="E26" s="10" t="s">
        <v>26</v>
      </c>
      <c r="F26" s="14">
        <v>95.76</v>
      </c>
      <c r="G26" s="15">
        <v>88.953000000000003</v>
      </c>
      <c r="H26" s="15">
        <v>6.8068999999999997</v>
      </c>
      <c r="I26" s="17" t="s">
        <v>70</v>
      </c>
      <c r="J26" s="18">
        <f t="shared" si="0"/>
        <v>13571.7479488849</v>
      </c>
      <c r="K26" s="19">
        <v>1299630.5835852199</v>
      </c>
      <c r="L26" s="10" t="s">
        <v>71</v>
      </c>
      <c r="M26" s="10" t="s">
        <v>82</v>
      </c>
    </row>
    <row r="27" spans="1:13">
      <c r="A27" s="10" t="s">
        <v>85</v>
      </c>
      <c r="B27" s="10">
        <v>1</v>
      </c>
      <c r="C27" s="11">
        <v>104</v>
      </c>
      <c r="D27" s="10">
        <v>3.3</v>
      </c>
      <c r="E27" s="10" t="s">
        <v>26</v>
      </c>
      <c r="F27" s="14">
        <v>95.76</v>
      </c>
      <c r="G27" s="15">
        <v>88.953000000000003</v>
      </c>
      <c r="H27" s="15">
        <v>6.8068999999999997</v>
      </c>
      <c r="I27" s="17" t="s">
        <v>70</v>
      </c>
      <c r="J27" s="18">
        <f t="shared" si="0"/>
        <v>13718.1051714771</v>
      </c>
      <c r="K27" s="19">
        <v>1313645.75122065</v>
      </c>
      <c r="L27" s="10" t="s">
        <v>71</v>
      </c>
      <c r="M27" s="10" t="s">
        <v>82</v>
      </c>
    </row>
    <row r="28" spans="1:13">
      <c r="A28" s="10" t="s">
        <v>85</v>
      </c>
      <c r="B28" s="10">
        <v>2</v>
      </c>
      <c r="C28" s="11">
        <v>203</v>
      </c>
      <c r="D28" s="10">
        <v>3.3</v>
      </c>
      <c r="E28" s="10" t="s">
        <v>26</v>
      </c>
      <c r="F28" s="14">
        <v>96.05</v>
      </c>
      <c r="G28" s="15">
        <v>89.222399999999993</v>
      </c>
      <c r="H28" s="15">
        <v>6.8274999999999997</v>
      </c>
      <c r="I28" s="17" t="s">
        <v>70</v>
      </c>
      <c r="J28" s="18">
        <f t="shared" si="0"/>
        <v>13902.7853728591</v>
      </c>
      <c r="K28" s="19">
        <v>1335362.5350631201</v>
      </c>
      <c r="L28" s="10" t="s">
        <v>71</v>
      </c>
      <c r="M28" s="10" t="s">
        <v>82</v>
      </c>
    </row>
    <row r="29" spans="1:13">
      <c r="A29" s="10" t="s">
        <v>85</v>
      </c>
      <c r="B29" s="10">
        <v>3</v>
      </c>
      <c r="C29" s="11">
        <v>301</v>
      </c>
      <c r="D29" s="10">
        <v>3.3</v>
      </c>
      <c r="E29" s="10" t="s">
        <v>26</v>
      </c>
      <c r="F29" s="14">
        <v>95.76</v>
      </c>
      <c r="G29" s="15">
        <v>88.953000000000003</v>
      </c>
      <c r="H29" s="15">
        <v>6.8068999999999997</v>
      </c>
      <c r="I29" s="17" t="s">
        <v>70</v>
      </c>
      <c r="J29" s="18">
        <f t="shared" si="0"/>
        <v>14636.124585657701</v>
      </c>
      <c r="K29" s="19">
        <v>1401555.2903225799</v>
      </c>
      <c r="L29" s="10" t="s">
        <v>71</v>
      </c>
      <c r="M29" s="10" t="s">
        <v>82</v>
      </c>
    </row>
    <row r="30" spans="1:13">
      <c r="A30" s="10" t="s">
        <v>85</v>
      </c>
      <c r="B30" s="10">
        <v>3</v>
      </c>
      <c r="C30" s="11">
        <v>303</v>
      </c>
      <c r="D30" s="10">
        <v>3.3</v>
      </c>
      <c r="E30" s="10" t="s">
        <v>26</v>
      </c>
      <c r="F30" s="14">
        <v>101.65</v>
      </c>
      <c r="G30" s="15">
        <v>94.424999999999997</v>
      </c>
      <c r="H30" s="15">
        <v>7.2256</v>
      </c>
      <c r="I30" s="17" t="s">
        <v>70</v>
      </c>
      <c r="J30" s="18">
        <f t="shared" si="0"/>
        <v>13872.224184545499</v>
      </c>
      <c r="K30" s="19">
        <v>1410111.58835905</v>
      </c>
      <c r="L30" s="10" t="s">
        <v>71</v>
      </c>
      <c r="M30" s="10" t="s">
        <v>82</v>
      </c>
    </row>
    <row r="31" spans="1:13">
      <c r="A31" s="10" t="s">
        <v>85</v>
      </c>
      <c r="B31" s="10">
        <v>4</v>
      </c>
      <c r="C31" s="11">
        <v>404</v>
      </c>
      <c r="D31" s="10">
        <v>3.3</v>
      </c>
      <c r="E31" s="10" t="s">
        <v>26</v>
      </c>
      <c r="F31" s="14">
        <v>95.6</v>
      </c>
      <c r="G31" s="15">
        <v>88.8</v>
      </c>
      <c r="H31" s="15">
        <v>6.7952000000000004</v>
      </c>
      <c r="I31" s="17" t="s">
        <v>70</v>
      </c>
      <c r="J31" s="18">
        <f t="shared" ref="J31:J42" si="1">K31/F31</f>
        <v>19043.647606364499</v>
      </c>
      <c r="K31" s="19">
        <f>1765955.5298334/0.97</f>
        <v>1820572.7111684501</v>
      </c>
      <c r="L31" s="10" t="s">
        <v>71</v>
      </c>
      <c r="M31" s="10" t="s">
        <v>82</v>
      </c>
    </row>
    <row r="32" spans="1:13">
      <c r="A32" s="10" t="s">
        <v>86</v>
      </c>
      <c r="B32" s="10">
        <v>1</v>
      </c>
      <c r="C32" s="11">
        <v>101</v>
      </c>
      <c r="D32" s="10">
        <v>3.3</v>
      </c>
      <c r="E32" s="10" t="s">
        <v>26</v>
      </c>
      <c r="F32" s="14">
        <v>95.76</v>
      </c>
      <c r="G32" s="15">
        <v>88.953000000000003</v>
      </c>
      <c r="H32" s="15">
        <v>6.8068999999999997</v>
      </c>
      <c r="I32" s="17" t="s">
        <v>70</v>
      </c>
      <c r="J32" s="18">
        <f t="shared" si="1"/>
        <v>13829.792589666</v>
      </c>
      <c r="K32" s="19">
        <v>1324340.93838642</v>
      </c>
      <c r="L32" s="10" t="s">
        <v>71</v>
      </c>
      <c r="M32" s="10" t="s">
        <v>82</v>
      </c>
    </row>
    <row r="33" spans="1:13">
      <c r="A33" s="10" t="s">
        <v>86</v>
      </c>
      <c r="B33" s="10">
        <v>1</v>
      </c>
      <c r="C33" s="11">
        <v>103</v>
      </c>
      <c r="D33" s="10">
        <v>3.3</v>
      </c>
      <c r="E33" s="10" t="s">
        <v>26</v>
      </c>
      <c r="F33" s="14">
        <v>95.76</v>
      </c>
      <c r="G33" s="15">
        <v>88.953000000000003</v>
      </c>
      <c r="H33" s="15">
        <v>6.8068999999999997</v>
      </c>
      <c r="I33" s="17" t="s">
        <v>70</v>
      </c>
      <c r="J33" s="18">
        <f t="shared" si="1"/>
        <v>13571.7479488849</v>
      </c>
      <c r="K33" s="19">
        <v>1299630.5835852199</v>
      </c>
      <c r="L33" s="10" t="s">
        <v>71</v>
      </c>
      <c r="M33" s="10" t="s">
        <v>82</v>
      </c>
    </row>
    <row r="34" spans="1:13">
      <c r="A34" s="10" t="s">
        <v>86</v>
      </c>
      <c r="B34" s="10">
        <v>1</v>
      </c>
      <c r="C34" s="11">
        <v>104</v>
      </c>
      <c r="D34" s="10">
        <v>3.3</v>
      </c>
      <c r="E34" s="10" t="s">
        <v>26</v>
      </c>
      <c r="F34" s="14">
        <v>95.76</v>
      </c>
      <c r="G34" s="15">
        <v>88.953000000000003</v>
      </c>
      <c r="H34" s="15">
        <v>6.8068999999999997</v>
      </c>
      <c r="I34" s="17" t="s">
        <v>70</v>
      </c>
      <c r="J34" s="18">
        <f t="shared" si="1"/>
        <v>13718.1051714771</v>
      </c>
      <c r="K34" s="19">
        <v>1313645.75122065</v>
      </c>
      <c r="L34" s="10" t="s">
        <v>71</v>
      </c>
      <c r="M34" s="10" t="s">
        <v>82</v>
      </c>
    </row>
    <row r="35" spans="1:13">
      <c r="A35" s="26" t="s">
        <v>86</v>
      </c>
      <c r="B35" s="26">
        <v>2</v>
      </c>
      <c r="C35" s="27">
        <v>201</v>
      </c>
      <c r="D35" s="26">
        <v>3.3</v>
      </c>
      <c r="E35" s="26" t="s">
        <v>26</v>
      </c>
      <c r="F35" s="28">
        <v>96.05</v>
      </c>
      <c r="G35" s="29">
        <v>89.222399999999993</v>
      </c>
      <c r="H35" s="29">
        <v>6.8274999999999997</v>
      </c>
      <c r="I35" s="33" t="s">
        <v>70</v>
      </c>
      <c r="J35" s="18">
        <f t="shared" si="1"/>
        <v>14121.0028050491</v>
      </c>
      <c r="K35" s="34">
        <v>1356322.3194249701</v>
      </c>
      <c r="L35" s="26" t="s">
        <v>71</v>
      </c>
      <c r="M35" s="26" t="s">
        <v>82</v>
      </c>
    </row>
    <row r="36" spans="1:13">
      <c r="A36" s="10" t="s">
        <v>86</v>
      </c>
      <c r="B36" s="10">
        <v>4</v>
      </c>
      <c r="C36" s="11">
        <v>401</v>
      </c>
      <c r="D36" s="10">
        <v>3.3</v>
      </c>
      <c r="E36" s="10" t="s">
        <v>26</v>
      </c>
      <c r="F36" s="14">
        <v>95.6</v>
      </c>
      <c r="G36" s="15">
        <v>88.8</v>
      </c>
      <c r="H36" s="15">
        <v>6.7952000000000004</v>
      </c>
      <c r="I36" s="17" t="s">
        <v>70</v>
      </c>
      <c r="J36" s="18">
        <f t="shared" si="1"/>
        <v>19192.091511483799</v>
      </c>
      <c r="K36" s="19">
        <v>1834763.94849785</v>
      </c>
      <c r="L36" s="10" t="s">
        <v>71</v>
      </c>
      <c r="M36" s="10" t="s">
        <v>82</v>
      </c>
    </row>
    <row r="37" spans="1:13">
      <c r="A37" s="10" t="s">
        <v>86</v>
      </c>
      <c r="B37" s="10">
        <v>4</v>
      </c>
      <c r="C37" s="11">
        <v>403</v>
      </c>
      <c r="D37" s="10">
        <v>3.3</v>
      </c>
      <c r="E37" s="10" t="s">
        <v>26</v>
      </c>
      <c r="F37" s="14">
        <v>95.6</v>
      </c>
      <c r="G37" s="15">
        <v>88.8</v>
      </c>
      <c r="H37" s="15">
        <v>6.7952000000000004</v>
      </c>
      <c r="I37" s="17" t="s">
        <v>70</v>
      </c>
      <c r="J37" s="18">
        <f t="shared" si="1"/>
        <v>18144.3358156256</v>
      </c>
      <c r="K37" s="19">
        <v>1734598.50397381</v>
      </c>
      <c r="L37" s="10" t="s">
        <v>71</v>
      </c>
      <c r="M37" s="10" t="s">
        <v>82</v>
      </c>
    </row>
    <row r="38" spans="1:13">
      <c r="A38" s="10" t="s">
        <v>86</v>
      </c>
      <c r="B38" s="10">
        <v>4</v>
      </c>
      <c r="C38" s="11">
        <v>404</v>
      </c>
      <c r="D38" s="10">
        <v>3.3</v>
      </c>
      <c r="E38" s="10" t="s">
        <v>26</v>
      </c>
      <c r="F38" s="14">
        <v>95.6</v>
      </c>
      <c r="G38" s="15">
        <v>88.8</v>
      </c>
      <c r="H38" s="15">
        <v>6.7952000000000004</v>
      </c>
      <c r="I38" s="17" t="s">
        <v>70</v>
      </c>
      <c r="J38" s="18">
        <f t="shared" si="1"/>
        <v>18967.622604916702</v>
      </c>
      <c r="K38" s="19">
        <v>1813304.7210300399</v>
      </c>
      <c r="L38" s="10" t="s">
        <v>71</v>
      </c>
      <c r="M38" s="10" t="s">
        <v>82</v>
      </c>
    </row>
    <row r="39" spans="1:13">
      <c r="A39" s="10" t="s">
        <v>87</v>
      </c>
      <c r="B39" s="10">
        <v>1</v>
      </c>
      <c r="C39" s="11">
        <v>101</v>
      </c>
      <c r="D39" s="10">
        <v>3.3</v>
      </c>
      <c r="E39" s="10" t="s">
        <v>26</v>
      </c>
      <c r="F39" s="14">
        <v>95.79</v>
      </c>
      <c r="G39" s="15">
        <v>88.953000000000003</v>
      </c>
      <c r="H39" s="15">
        <v>6.8353999999999999</v>
      </c>
      <c r="I39" s="17" t="s">
        <v>70</v>
      </c>
      <c r="J39" s="18">
        <f t="shared" si="1"/>
        <v>13829.6176954942</v>
      </c>
      <c r="K39" s="19">
        <v>1324739.0790513901</v>
      </c>
      <c r="L39" s="10" t="s">
        <v>71</v>
      </c>
      <c r="M39" s="10" t="s">
        <v>82</v>
      </c>
    </row>
    <row r="40" spans="1:13">
      <c r="A40" s="10" t="s">
        <v>87</v>
      </c>
      <c r="B40" s="10">
        <v>1</v>
      </c>
      <c r="C40" s="11">
        <v>102</v>
      </c>
      <c r="D40" s="10">
        <v>3.3</v>
      </c>
      <c r="E40" s="10" t="s">
        <v>26</v>
      </c>
      <c r="F40" s="14">
        <v>95.79</v>
      </c>
      <c r="G40" s="15">
        <v>88.953000000000003</v>
      </c>
      <c r="H40" s="15">
        <v>6.8353999999999999</v>
      </c>
      <c r="I40" s="17" t="s">
        <v>70</v>
      </c>
      <c r="J40" s="18">
        <f t="shared" si="1"/>
        <v>13571.573054712901</v>
      </c>
      <c r="K40" s="19">
        <v>1300020.98291095</v>
      </c>
      <c r="L40" s="10" t="s">
        <v>71</v>
      </c>
      <c r="M40" s="10" t="s">
        <v>82</v>
      </c>
    </row>
    <row r="41" spans="1:13">
      <c r="A41" s="10" t="s">
        <v>87</v>
      </c>
      <c r="B41" s="10">
        <v>2</v>
      </c>
      <c r="C41" s="11">
        <v>201</v>
      </c>
      <c r="D41" s="10">
        <v>3.3</v>
      </c>
      <c r="E41" s="10" t="s">
        <v>26</v>
      </c>
      <c r="F41" s="14">
        <v>95.62</v>
      </c>
      <c r="G41" s="15">
        <v>88.8</v>
      </c>
      <c r="H41" s="15">
        <v>6.8235999999999999</v>
      </c>
      <c r="I41" s="17" t="s">
        <v>70</v>
      </c>
      <c r="J41" s="18">
        <f t="shared" si="1"/>
        <v>18294.432580409499</v>
      </c>
      <c r="K41" s="19">
        <v>1749313.6433387599</v>
      </c>
      <c r="L41" s="10" t="s">
        <v>71</v>
      </c>
      <c r="M41" s="10" t="s">
        <v>82</v>
      </c>
    </row>
    <row r="42" spans="1:13">
      <c r="A42" s="10" t="s">
        <v>87</v>
      </c>
      <c r="B42" s="10">
        <v>2</v>
      </c>
      <c r="C42" s="10">
        <v>202</v>
      </c>
      <c r="D42" s="10">
        <v>3.3</v>
      </c>
      <c r="E42" s="10" t="s">
        <v>26</v>
      </c>
      <c r="F42" s="14">
        <v>95.62</v>
      </c>
      <c r="G42" s="15">
        <v>88.8</v>
      </c>
      <c r="H42" s="15">
        <v>6.8235999999999999</v>
      </c>
      <c r="I42" s="17" t="s">
        <v>70</v>
      </c>
      <c r="J42" s="18">
        <f t="shared" si="1"/>
        <v>18257.2987238635</v>
      </c>
      <c r="K42" s="19">
        <v>1745762.9039758299</v>
      </c>
      <c r="L42" s="10" t="s">
        <v>71</v>
      </c>
      <c r="M42" s="10" t="s">
        <v>82</v>
      </c>
    </row>
    <row r="43" spans="1:13">
      <c r="A43" s="54"/>
      <c r="B43" s="54"/>
      <c r="C43" s="54"/>
      <c r="D43" s="54"/>
      <c r="E43" s="54"/>
      <c r="F43" s="55">
        <f>SUM(F5:F42)</f>
        <v>3652.0900000000011</v>
      </c>
      <c r="G43" s="56"/>
      <c r="H43" s="56"/>
      <c r="I43" s="57"/>
      <c r="J43" s="58">
        <f>K43/F43</f>
        <v>15159.48740518607</v>
      </c>
      <c r="K43" s="59">
        <f>SUM(K5:K42)</f>
        <v>55363812.357606009</v>
      </c>
      <c r="L43" s="54"/>
      <c r="M43" s="54"/>
    </row>
    <row r="44" spans="1:13">
      <c r="A44" s="94" t="s">
        <v>88</v>
      </c>
      <c r="B44" s="94"/>
      <c r="C44" s="95"/>
      <c r="D44" s="94"/>
      <c r="E44" s="95"/>
      <c r="F44" s="95"/>
      <c r="G44" s="95"/>
      <c r="H44" s="95"/>
      <c r="I44" s="95"/>
      <c r="J44" s="95"/>
      <c r="K44" s="95"/>
      <c r="L44" s="95"/>
      <c r="M44" s="95"/>
    </row>
    <row r="45" spans="1:13">
      <c r="I45" s="36"/>
      <c r="J45" s="36"/>
      <c r="K45" s="36"/>
      <c r="L45" s="36"/>
      <c r="M45" s="36"/>
    </row>
    <row r="46" spans="1:13">
      <c r="I46" s="36"/>
      <c r="J46" s="96" t="s">
        <v>80</v>
      </c>
      <c r="K46" s="97"/>
      <c r="L46" s="97"/>
      <c r="M46" s="36"/>
    </row>
    <row r="47" spans="1:13">
      <c r="I47" s="36"/>
      <c r="J47" s="37"/>
      <c r="K47" s="37"/>
      <c r="L47" s="37"/>
      <c r="M47" s="36"/>
    </row>
    <row r="48" spans="1:13">
      <c r="I48" s="36"/>
      <c r="J48" s="98"/>
      <c r="K48" s="98"/>
      <c r="L48" s="98"/>
      <c r="M48" s="36"/>
    </row>
  </sheetData>
  <mergeCells count="5">
    <mergeCell ref="A1:M1"/>
    <mergeCell ref="A2:M2"/>
    <mergeCell ref="A44:M44"/>
    <mergeCell ref="J46:L46"/>
    <mergeCell ref="J48:L48"/>
  </mergeCells>
  <phoneticPr fontId="11" type="noConversion"/>
  <pageMargins left="0.27559055118110198" right="0.15748031496063" top="0.47244094488188998" bottom="0.43307086614173201" header="0.31496062992126" footer="0.31496062992126"/>
  <pageSetup paperSize="9" scale="81" orientation="portrait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70" workbookViewId="0">
      <selection activeCell="M94" sqref="M94"/>
    </sheetView>
  </sheetViews>
  <sheetFormatPr defaultColWidth="9" defaultRowHeight="13.5"/>
  <cols>
    <col min="1" max="2" width="7.75" style="6" customWidth="1"/>
    <col min="3" max="3" width="8.5" style="7" customWidth="1"/>
    <col min="4" max="4" width="8.625" style="6" customWidth="1"/>
    <col min="5" max="5" width="14.25" style="7" customWidth="1"/>
    <col min="6" max="6" width="10" style="7" customWidth="1"/>
    <col min="7" max="7" width="10.625" style="7" customWidth="1"/>
    <col min="8" max="8" width="10.375" style="7" customWidth="1"/>
    <col min="9" max="9" width="10" style="7" customWidth="1"/>
    <col min="10" max="10" width="9" style="7"/>
    <col min="11" max="11" width="15" style="7" customWidth="1"/>
    <col min="12" max="12" width="5.875" style="7" customWidth="1"/>
    <col min="13" max="13" width="9.75" style="7" customWidth="1"/>
    <col min="14" max="16384" width="9" style="7"/>
  </cols>
  <sheetData>
    <row r="1" spans="1:13" s="3" customFormat="1" ht="35.2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3" customFormat="1" ht="24.7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3"/>
      <c r="K2" s="93"/>
      <c r="L2" s="92"/>
      <c r="M2" s="92"/>
    </row>
    <row r="3" spans="1:13" s="3" customFormat="1" ht="24.75" customHeight="1">
      <c r="A3" s="8"/>
      <c r="B3" s="8"/>
      <c r="C3" s="8"/>
      <c r="D3" s="8"/>
      <c r="E3" s="8"/>
      <c r="F3" s="8"/>
      <c r="G3" s="8"/>
      <c r="H3" s="8"/>
      <c r="I3" s="8"/>
      <c r="J3" s="16" t="s">
        <v>89</v>
      </c>
      <c r="K3" s="16"/>
      <c r="L3" s="8"/>
      <c r="M3" s="8"/>
    </row>
    <row r="4" spans="1:13" s="4" customFormat="1" ht="30.75" customHeight="1">
      <c r="A4" s="9" t="s">
        <v>58</v>
      </c>
      <c r="B4" s="9" t="s">
        <v>59</v>
      </c>
      <c r="C4" s="9" t="s">
        <v>60</v>
      </c>
      <c r="D4" s="9" t="s">
        <v>61</v>
      </c>
      <c r="E4" s="9" t="s">
        <v>25</v>
      </c>
      <c r="F4" s="9" t="s">
        <v>27</v>
      </c>
      <c r="G4" s="9" t="s">
        <v>62</v>
      </c>
      <c r="H4" s="9" t="s">
        <v>63</v>
      </c>
      <c r="I4" s="9" t="s">
        <v>64</v>
      </c>
      <c r="J4" s="9" t="s">
        <v>65</v>
      </c>
      <c r="K4" s="9" t="s">
        <v>66</v>
      </c>
      <c r="L4" s="9" t="s">
        <v>67</v>
      </c>
      <c r="M4" s="9" t="s">
        <v>68</v>
      </c>
    </row>
    <row r="5" spans="1:13">
      <c r="A5" s="10" t="s">
        <v>69</v>
      </c>
      <c r="B5" s="10">
        <v>1</v>
      </c>
      <c r="C5" s="11">
        <v>102</v>
      </c>
      <c r="D5" s="10">
        <v>3.3</v>
      </c>
      <c r="E5" s="10" t="s">
        <v>26</v>
      </c>
      <c r="F5" s="10">
        <v>151.88999999999999</v>
      </c>
      <c r="G5" s="10">
        <v>141.01519999999999</v>
      </c>
      <c r="H5" s="10">
        <v>10.8774</v>
      </c>
      <c r="I5" s="17" t="s">
        <v>70</v>
      </c>
      <c r="J5" s="18">
        <f t="shared" ref="J5:J53" si="0">K5/F5</f>
        <v>25676.8793478261</v>
      </c>
      <c r="K5" s="19">
        <v>3900061.20414131</v>
      </c>
      <c r="L5" s="10" t="s">
        <v>71</v>
      </c>
      <c r="M5" s="10" t="s">
        <v>72</v>
      </c>
    </row>
    <row r="6" spans="1:13">
      <c r="A6" s="10" t="s">
        <v>69</v>
      </c>
      <c r="B6" s="10">
        <v>1</v>
      </c>
      <c r="C6" s="11">
        <v>103</v>
      </c>
      <c r="D6" s="10">
        <v>3.3</v>
      </c>
      <c r="E6" s="10" t="s">
        <v>26</v>
      </c>
      <c r="F6" s="10">
        <v>151.88999999999999</v>
      </c>
      <c r="G6" s="10">
        <v>141.01519999999999</v>
      </c>
      <c r="H6" s="10">
        <v>10.8774</v>
      </c>
      <c r="I6" s="17" t="s">
        <v>70</v>
      </c>
      <c r="J6" s="18">
        <f t="shared" si="0"/>
        <v>25676.8793478261</v>
      </c>
      <c r="K6" s="19">
        <v>3900061.20414131</v>
      </c>
      <c r="L6" s="10" t="s">
        <v>71</v>
      </c>
      <c r="M6" s="10" t="s">
        <v>72</v>
      </c>
    </row>
    <row r="7" spans="1:13">
      <c r="A7" s="10" t="s">
        <v>73</v>
      </c>
      <c r="B7" s="10">
        <v>1</v>
      </c>
      <c r="C7" s="11">
        <v>101</v>
      </c>
      <c r="D7" s="10">
        <v>3.3</v>
      </c>
      <c r="E7" s="10" t="s">
        <v>26</v>
      </c>
      <c r="F7" s="10">
        <v>138.09</v>
      </c>
      <c r="G7" s="10">
        <v>128.43520000000001</v>
      </c>
      <c r="H7" s="10">
        <v>9.6499000000000006</v>
      </c>
      <c r="I7" s="17" t="s">
        <v>70</v>
      </c>
      <c r="J7" s="18">
        <f t="shared" si="0"/>
        <v>23139.123913043499</v>
      </c>
      <c r="K7" s="19">
        <v>3195281.6211521798</v>
      </c>
      <c r="L7" s="10" t="s">
        <v>71</v>
      </c>
      <c r="M7" s="10" t="s">
        <v>72</v>
      </c>
    </row>
    <row r="8" spans="1:13">
      <c r="A8" s="10" t="s">
        <v>73</v>
      </c>
      <c r="B8" s="10">
        <v>1</v>
      </c>
      <c r="C8" s="11">
        <v>102</v>
      </c>
      <c r="D8" s="10">
        <v>3.3</v>
      </c>
      <c r="E8" s="10" t="s">
        <v>26</v>
      </c>
      <c r="F8" s="10">
        <v>138.09</v>
      </c>
      <c r="G8" s="10">
        <v>128.43520000000001</v>
      </c>
      <c r="H8" s="10">
        <v>9.6499000000000006</v>
      </c>
      <c r="I8" s="17" t="s">
        <v>70</v>
      </c>
      <c r="J8" s="18">
        <f t="shared" si="0"/>
        <v>17386.878260869598</v>
      </c>
      <c r="K8" s="19">
        <v>2400954.0190434898</v>
      </c>
      <c r="L8" s="10" t="s">
        <v>71</v>
      </c>
      <c r="M8" s="10" t="s">
        <v>72</v>
      </c>
    </row>
    <row r="9" spans="1:13">
      <c r="A9" s="10" t="s">
        <v>73</v>
      </c>
      <c r="B9" s="10">
        <v>1</v>
      </c>
      <c r="C9" s="11">
        <v>103</v>
      </c>
      <c r="D9" s="10">
        <v>3.3</v>
      </c>
      <c r="E9" s="10" t="s">
        <v>26</v>
      </c>
      <c r="F9" s="10">
        <v>138.09</v>
      </c>
      <c r="G9" s="10">
        <v>128.43520000000001</v>
      </c>
      <c r="H9" s="10">
        <v>9.6499000000000006</v>
      </c>
      <c r="I9" s="17" t="s">
        <v>70</v>
      </c>
      <c r="J9" s="18">
        <f t="shared" si="0"/>
        <v>15039.649695652301</v>
      </c>
      <c r="K9" s="19">
        <v>2076825.2264726199</v>
      </c>
      <c r="L9" s="10" t="s">
        <v>71</v>
      </c>
      <c r="M9" s="10" t="s">
        <v>72</v>
      </c>
    </row>
    <row r="10" spans="1:13">
      <c r="A10" s="10" t="s">
        <v>73</v>
      </c>
      <c r="B10" s="10">
        <v>1</v>
      </c>
      <c r="C10" s="11">
        <v>104</v>
      </c>
      <c r="D10" s="10">
        <v>3.3</v>
      </c>
      <c r="E10" s="10" t="s">
        <v>26</v>
      </c>
      <c r="F10" s="10">
        <v>138.09</v>
      </c>
      <c r="G10" s="10">
        <v>128.43520000000001</v>
      </c>
      <c r="H10" s="10">
        <v>9.6499000000000006</v>
      </c>
      <c r="I10" s="17" t="s">
        <v>70</v>
      </c>
      <c r="J10" s="18">
        <f t="shared" si="0"/>
        <v>15332.337489130399</v>
      </c>
      <c r="K10" s="19">
        <v>2117242.4838740202</v>
      </c>
      <c r="L10" s="10" t="s">
        <v>71</v>
      </c>
      <c r="M10" s="10" t="s">
        <v>72</v>
      </c>
    </row>
    <row r="11" spans="1:13">
      <c r="A11" s="10" t="s">
        <v>73</v>
      </c>
      <c r="B11" s="10">
        <v>1</v>
      </c>
      <c r="C11" s="11">
        <v>105</v>
      </c>
      <c r="D11" s="10">
        <v>3.3</v>
      </c>
      <c r="E11" s="10" t="s">
        <v>26</v>
      </c>
      <c r="F11" s="10">
        <v>138.09</v>
      </c>
      <c r="G11" s="10">
        <v>128.43520000000001</v>
      </c>
      <c r="H11" s="10">
        <v>9.6499000000000006</v>
      </c>
      <c r="I11" s="17" t="s">
        <v>70</v>
      </c>
      <c r="J11" s="18">
        <f t="shared" si="0"/>
        <v>15332.337489130399</v>
      </c>
      <c r="K11" s="19">
        <v>2117242.4838740202</v>
      </c>
      <c r="L11" s="10" t="s">
        <v>71</v>
      </c>
      <c r="M11" s="10" t="s">
        <v>72</v>
      </c>
    </row>
    <row r="12" spans="1:13">
      <c r="A12" s="10" t="s">
        <v>73</v>
      </c>
      <c r="B12" s="10">
        <v>1</v>
      </c>
      <c r="C12" s="11">
        <v>106</v>
      </c>
      <c r="D12" s="10">
        <v>3.3</v>
      </c>
      <c r="E12" s="10" t="s">
        <v>26</v>
      </c>
      <c r="F12" s="10">
        <v>138.09</v>
      </c>
      <c r="G12" s="10">
        <v>128.43520000000001</v>
      </c>
      <c r="H12" s="10">
        <v>9.6499000000000006</v>
      </c>
      <c r="I12" s="17" t="s">
        <v>70</v>
      </c>
      <c r="J12" s="18">
        <f t="shared" si="0"/>
        <v>14746.9619021739</v>
      </c>
      <c r="K12" s="19">
        <v>2036407.9690711901</v>
      </c>
      <c r="L12" s="10" t="s">
        <v>71</v>
      </c>
      <c r="M12" s="10" t="s">
        <v>72</v>
      </c>
    </row>
    <row r="13" spans="1:13">
      <c r="A13" s="10" t="s">
        <v>73</v>
      </c>
      <c r="B13" s="10">
        <v>1</v>
      </c>
      <c r="C13" s="11">
        <v>107</v>
      </c>
      <c r="D13" s="10">
        <v>3.3</v>
      </c>
      <c r="E13" s="10" t="s">
        <v>26</v>
      </c>
      <c r="F13" s="10">
        <v>151.61000000000001</v>
      </c>
      <c r="G13" s="10">
        <v>141.01519999999999</v>
      </c>
      <c r="H13" s="10">
        <v>10.5951</v>
      </c>
      <c r="I13" s="17" t="s">
        <v>70</v>
      </c>
      <c r="J13" s="18">
        <f t="shared" si="0"/>
        <v>22124.021739130501</v>
      </c>
      <c r="K13" s="19">
        <v>3354222.9358695699</v>
      </c>
      <c r="L13" s="10" t="s">
        <v>71</v>
      </c>
      <c r="M13" s="10" t="s">
        <v>72</v>
      </c>
    </row>
    <row r="14" spans="1:13">
      <c r="A14" s="10" t="s">
        <v>73</v>
      </c>
      <c r="B14" s="10">
        <v>1</v>
      </c>
      <c r="C14" s="11">
        <v>108</v>
      </c>
      <c r="D14" s="10">
        <v>3.3</v>
      </c>
      <c r="E14" s="10" t="s">
        <v>26</v>
      </c>
      <c r="F14" s="10">
        <v>159.19</v>
      </c>
      <c r="G14" s="10">
        <v>148.06440000000001</v>
      </c>
      <c r="H14" s="10">
        <v>11.124700000000001</v>
      </c>
      <c r="I14" s="17" t="s">
        <v>70</v>
      </c>
      <c r="J14" s="18">
        <f t="shared" si="0"/>
        <v>19755.45</v>
      </c>
      <c r="K14" s="19">
        <v>3144870.0855</v>
      </c>
      <c r="L14" s="10" t="s">
        <v>71</v>
      </c>
      <c r="M14" s="10" t="s">
        <v>72</v>
      </c>
    </row>
    <row r="15" spans="1:13">
      <c r="A15" s="10" t="s">
        <v>73</v>
      </c>
      <c r="B15" s="10">
        <v>1</v>
      </c>
      <c r="C15" s="11">
        <v>109</v>
      </c>
      <c r="D15" s="10">
        <v>3.3</v>
      </c>
      <c r="E15" s="10" t="s">
        <v>26</v>
      </c>
      <c r="F15" s="10">
        <v>138.09</v>
      </c>
      <c r="G15" s="10">
        <v>128.43520000000001</v>
      </c>
      <c r="H15" s="10">
        <v>9.6499000000000006</v>
      </c>
      <c r="I15" s="17" t="s">
        <v>70</v>
      </c>
      <c r="J15" s="18">
        <f t="shared" si="0"/>
        <v>14746.9619021739</v>
      </c>
      <c r="K15" s="19">
        <v>2036407.9690711901</v>
      </c>
      <c r="L15" s="10" t="s">
        <v>71</v>
      </c>
      <c r="M15" s="10" t="s">
        <v>72</v>
      </c>
    </row>
    <row r="16" spans="1:13">
      <c r="A16" s="10" t="s">
        <v>73</v>
      </c>
      <c r="B16" s="10">
        <v>1</v>
      </c>
      <c r="C16" s="11">
        <v>1010</v>
      </c>
      <c r="D16" s="10">
        <v>3.3</v>
      </c>
      <c r="E16" s="10" t="s">
        <v>26</v>
      </c>
      <c r="F16" s="10">
        <v>138.09</v>
      </c>
      <c r="G16" s="10">
        <v>128.43520000000001</v>
      </c>
      <c r="H16" s="10">
        <v>9.6499000000000006</v>
      </c>
      <c r="I16" s="17" t="s">
        <v>70</v>
      </c>
      <c r="J16" s="18">
        <f t="shared" si="0"/>
        <v>15332.337489130399</v>
      </c>
      <c r="K16" s="19">
        <v>2117242.4838740202</v>
      </c>
      <c r="L16" s="10" t="s">
        <v>71</v>
      </c>
      <c r="M16" s="10" t="s">
        <v>72</v>
      </c>
    </row>
    <row r="17" spans="1:13">
      <c r="A17" s="10" t="s">
        <v>73</v>
      </c>
      <c r="B17" s="10">
        <v>1</v>
      </c>
      <c r="C17" s="11">
        <v>1011</v>
      </c>
      <c r="D17" s="10">
        <v>3.3</v>
      </c>
      <c r="E17" s="10" t="s">
        <v>26</v>
      </c>
      <c r="F17" s="10">
        <v>138.09</v>
      </c>
      <c r="G17" s="10">
        <v>128.43520000000001</v>
      </c>
      <c r="H17" s="10">
        <v>9.6499000000000006</v>
      </c>
      <c r="I17" s="17" t="s">
        <v>70</v>
      </c>
      <c r="J17" s="18">
        <f t="shared" si="0"/>
        <v>17725.2456521739</v>
      </c>
      <c r="K17" s="19">
        <v>2447679.1721086898</v>
      </c>
      <c r="L17" s="10" t="s">
        <v>71</v>
      </c>
      <c r="M17" s="10" t="s">
        <v>72</v>
      </c>
    </row>
    <row r="18" spans="1:13">
      <c r="A18" s="10" t="s">
        <v>73</v>
      </c>
      <c r="B18" s="10">
        <v>1</v>
      </c>
      <c r="C18" s="11">
        <v>1012</v>
      </c>
      <c r="D18" s="10">
        <v>3.3</v>
      </c>
      <c r="E18" s="10" t="s">
        <v>26</v>
      </c>
      <c r="F18" s="10">
        <v>138.09</v>
      </c>
      <c r="G18" s="10">
        <v>128.43520000000001</v>
      </c>
      <c r="H18" s="10">
        <v>9.6499000000000006</v>
      </c>
      <c r="I18" s="17" t="s">
        <v>70</v>
      </c>
      <c r="J18" s="18">
        <f t="shared" si="0"/>
        <v>19755.45</v>
      </c>
      <c r="K18" s="19">
        <v>2728030.0904999999</v>
      </c>
      <c r="L18" s="10" t="s">
        <v>71</v>
      </c>
      <c r="M18" s="10" t="s">
        <v>72</v>
      </c>
    </row>
    <row r="19" spans="1:13">
      <c r="A19" s="10" t="s">
        <v>74</v>
      </c>
      <c r="B19" s="10">
        <v>1</v>
      </c>
      <c r="C19" s="11">
        <v>101</v>
      </c>
      <c r="D19" s="10">
        <v>3.3</v>
      </c>
      <c r="E19" s="10" t="s">
        <v>26</v>
      </c>
      <c r="F19" s="10">
        <v>137.88999999999999</v>
      </c>
      <c r="G19" s="10">
        <v>128.43520000000001</v>
      </c>
      <c r="H19" s="10">
        <v>9.4521999999999995</v>
      </c>
      <c r="I19" s="17" t="s">
        <v>70</v>
      </c>
      <c r="J19" s="18">
        <f t="shared" si="0"/>
        <v>21954.838043478299</v>
      </c>
      <c r="K19" s="19">
        <v>3027352.6178152198</v>
      </c>
      <c r="L19" s="10" t="s">
        <v>71</v>
      </c>
      <c r="M19" s="10" t="s">
        <v>72</v>
      </c>
    </row>
    <row r="20" spans="1:13">
      <c r="A20" s="10" t="s">
        <v>74</v>
      </c>
      <c r="B20" s="10">
        <v>1</v>
      </c>
      <c r="C20" s="11">
        <v>102</v>
      </c>
      <c r="D20" s="10">
        <v>3.3</v>
      </c>
      <c r="E20" s="10" t="s">
        <v>26</v>
      </c>
      <c r="F20" s="10">
        <v>137.88999999999999</v>
      </c>
      <c r="G20" s="10">
        <v>128.43520000000001</v>
      </c>
      <c r="H20" s="10">
        <v>9.4521999999999995</v>
      </c>
      <c r="I20" s="17" t="s">
        <v>70</v>
      </c>
      <c r="J20" s="18">
        <f t="shared" si="0"/>
        <v>15039.6496956521</v>
      </c>
      <c r="K20" s="19">
        <v>2073817.29653347</v>
      </c>
      <c r="L20" s="10" t="s">
        <v>71</v>
      </c>
      <c r="M20" s="10" t="s">
        <v>72</v>
      </c>
    </row>
    <row r="21" spans="1:13">
      <c r="A21" s="10" t="s">
        <v>74</v>
      </c>
      <c r="B21" s="10">
        <v>1</v>
      </c>
      <c r="C21" s="11">
        <v>103</v>
      </c>
      <c r="D21" s="10">
        <v>3.3</v>
      </c>
      <c r="E21" s="10" t="s">
        <v>26</v>
      </c>
      <c r="F21" s="10">
        <v>137.88999999999999</v>
      </c>
      <c r="G21" s="10">
        <v>128.43520000000001</v>
      </c>
      <c r="H21" s="10">
        <v>9.4521999999999995</v>
      </c>
      <c r="I21" s="17" t="s">
        <v>70</v>
      </c>
      <c r="J21" s="18">
        <f t="shared" si="0"/>
        <v>15039.6496956521</v>
      </c>
      <c r="K21" s="19">
        <v>2073817.29653347</v>
      </c>
      <c r="L21" s="10" t="s">
        <v>71</v>
      </c>
      <c r="M21" s="10" t="s">
        <v>72</v>
      </c>
    </row>
    <row r="22" spans="1:13">
      <c r="A22" s="10" t="s">
        <v>74</v>
      </c>
      <c r="B22" s="10">
        <v>1</v>
      </c>
      <c r="C22" s="11">
        <v>104</v>
      </c>
      <c r="D22" s="10">
        <v>3.3</v>
      </c>
      <c r="E22" s="10" t="s">
        <v>26</v>
      </c>
      <c r="F22" s="10">
        <v>137.88999999999999</v>
      </c>
      <c r="G22" s="10">
        <v>128.43520000000001</v>
      </c>
      <c r="H22" s="10">
        <v>9.4521999999999995</v>
      </c>
      <c r="I22" s="17" t="s">
        <v>70</v>
      </c>
      <c r="J22" s="18">
        <f t="shared" si="0"/>
        <v>15332.337489130399</v>
      </c>
      <c r="K22" s="19">
        <v>2114176.0163761899</v>
      </c>
      <c r="L22" s="10" t="s">
        <v>71</v>
      </c>
      <c r="M22" s="10" t="s">
        <v>72</v>
      </c>
    </row>
    <row r="23" spans="1:13">
      <c r="A23" s="10" t="s">
        <v>74</v>
      </c>
      <c r="B23" s="10">
        <v>1</v>
      </c>
      <c r="C23" s="11">
        <v>105</v>
      </c>
      <c r="D23" s="10">
        <v>3.3</v>
      </c>
      <c r="E23" s="10" t="s">
        <v>26</v>
      </c>
      <c r="F23" s="10">
        <v>137.88999999999999</v>
      </c>
      <c r="G23" s="10">
        <v>128.43520000000001</v>
      </c>
      <c r="H23" s="10">
        <v>9.4521999999999995</v>
      </c>
      <c r="I23" s="17" t="s">
        <v>70</v>
      </c>
      <c r="J23" s="18">
        <f t="shared" si="0"/>
        <v>15332.337489130399</v>
      </c>
      <c r="K23" s="19">
        <v>2114176.0163761899</v>
      </c>
      <c r="L23" s="10" t="s">
        <v>71</v>
      </c>
      <c r="M23" s="10" t="s">
        <v>72</v>
      </c>
    </row>
    <row r="24" spans="1:13">
      <c r="A24" s="10" t="s">
        <v>74</v>
      </c>
      <c r="B24" s="10">
        <v>1</v>
      </c>
      <c r="C24" s="11">
        <v>106</v>
      </c>
      <c r="D24" s="10">
        <v>3.3</v>
      </c>
      <c r="E24" s="10" t="s">
        <v>26</v>
      </c>
      <c r="F24" s="10">
        <v>137.88999999999999</v>
      </c>
      <c r="G24" s="10">
        <v>128.43520000000001</v>
      </c>
      <c r="H24" s="10">
        <v>9.4521999999999995</v>
      </c>
      <c r="I24" s="17" t="s">
        <v>70</v>
      </c>
      <c r="J24" s="18">
        <f t="shared" si="0"/>
        <v>14634.389673913</v>
      </c>
      <c r="K24" s="19">
        <v>2017935.99213587</v>
      </c>
      <c r="L24" s="10" t="s">
        <v>71</v>
      </c>
      <c r="M24" s="10" t="s">
        <v>72</v>
      </c>
    </row>
    <row r="25" spans="1:13">
      <c r="A25" s="10" t="s">
        <v>74</v>
      </c>
      <c r="B25" s="10">
        <v>1</v>
      </c>
      <c r="C25" s="11">
        <v>107</v>
      </c>
      <c r="D25" s="10">
        <v>3.3</v>
      </c>
      <c r="E25" s="10" t="s">
        <v>26</v>
      </c>
      <c r="F25" s="10">
        <v>137.88999999999999</v>
      </c>
      <c r="G25" s="10">
        <v>128.43520000000001</v>
      </c>
      <c r="H25" s="10">
        <v>9.4521999999999995</v>
      </c>
      <c r="I25" s="17" t="s">
        <v>70</v>
      </c>
      <c r="J25" s="18">
        <f t="shared" si="0"/>
        <v>14746.9619021739</v>
      </c>
      <c r="K25" s="19">
        <v>2033458.57669076</v>
      </c>
      <c r="L25" s="10" t="s">
        <v>71</v>
      </c>
      <c r="M25" s="10" t="s">
        <v>72</v>
      </c>
    </row>
    <row r="26" spans="1:13">
      <c r="A26" s="10" t="s">
        <v>74</v>
      </c>
      <c r="B26" s="10">
        <v>1</v>
      </c>
      <c r="C26" s="11">
        <v>108</v>
      </c>
      <c r="D26" s="10">
        <v>3.3</v>
      </c>
      <c r="E26" s="10" t="s">
        <v>26</v>
      </c>
      <c r="F26" s="10">
        <v>151.38999999999999</v>
      </c>
      <c r="G26" s="10">
        <v>141.01519999999999</v>
      </c>
      <c r="H26" s="10">
        <v>10.378</v>
      </c>
      <c r="I26" s="17" t="s">
        <v>70</v>
      </c>
      <c r="J26" s="18">
        <f t="shared" si="0"/>
        <v>18571.164130434801</v>
      </c>
      <c r="K26" s="19">
        <v>2811488.5377065199</v>
      </c>
      <c r="L26" s="10" t="s">
        <v>71</v>
      </c>
      <c r="M26" s="10" t="s">
        <v>72</v>
      </c>
    </row>
    <row r="27" spans="1:13">
      <c r="A27" s="10" t="s">
        <v>74</v>
      </c>
      <c r="B27" s="10">
        <v>1</v>
      </c>
      <c r="C27" s="11">
        <v>109</v>
      </c>
      <c r="D27" s="10">
        <v>3.3</v>
      </c>
      <c r="E27" s="10" t="s">
        <v>26</v>
      </c>
      <c r="F27" s="10">
        <v>151.38999999999999</v>
      </c>
      <c r="G27" s="10">
        <v>141.01519999999999</v>
      </c>
      <c r="H27" s="10">
        <v>10.378</v>
      </c>
      <c r="I27" s="17" t="s">
        <v>70</v>
      </c>
      <c r="J27" s="18">
        <f t="shared" si="0"/>
        <v>18571.164130434801</v>
      </c>
      <c r="K27" s="19">
        <v>2811488.5377065199</v>
      </c>
      <c r="L27" s="10" t="s">
        <v>71</v>
      </c>
      <c r="M27" s="10" t="s">
        <v>72</v>
      </c>
    </row>
    <row r="28" spans="1:13">
      <c r="A28" s="10" t="s">
        <v>74</v>
      </c>
      <c r="B28" s="10">
        <v>1</v>
      </c>
      <c r="C28" s="11">
        <v>1010</v>
      </c>
      <c r="D28" s="10">
        <v>3.3</v>
      </c>
      <c r="E28" s="10" t="s">
        <v>26</v>
      </c>
      <c r="F28" s="10">
        <v>137.88999999999999</v>
      </c>
      <c r="G28" s="10">
        <v>128.43520000000001</v>
      </c>
      <c r="H28" s="10">
        <v>9.4521999999999995</v>
      </c>
      <c r="I28" s="17" t="s">
        <v>70</v>
      </c>
      <c r="J28" s="18">
        <f t="shared" si="0"/>
        <v>14746.9619021739</v>
      </c>
      <c r="K28" s="19">
        <v>2033458.57669076</v>
      </c>
      <c r="L28" s="10" t="s">
        <v>71</v>
      </c>
      <c r="M28" s="10" t="s">
        <v>72</v>
      </c>
    </row>
    <row r="29" spans="1:13">
      <c r="A29" s="10" t="s">
        <v>74</v>
      </c>
      <c r="B29" s="10">
        <v>1</v>
      </c>
      <c r="C29" s="11">
        <v>1011</v>
      </c>
      <c r="D29" s="10">
        <v>3.3</v>
      </c>
      <c r="E29" s="10" t="s">
        <v>26</v>
      </c>
      <c r="F29" s="10">
        <v>137.88999999999999</v>
      </c>
      <c r="G29" s="10">
        <v>128.43520000000001</v>
      </c>
      <c r="H29" s="10">
        <v>9.4521999999999995</v>
      </c>
      <c r="I29" s="17" t="s">
        <v>70</v>
      </c>
      <c r="J29" s="18">
        <f t="shared" si="0"/>
        <v>14746.9619021739</v>
      </c>
      <c r="K29" s="19">
        <v>2033458.57669076</v>
      </c>
      <c r="L29" s="10" t="s">
        <v>71</v>
      </c>
      <c r="M29" s="10" t="s">
        <v>72</v>
      </c>
    </row>
    <row r="30" spans="1:13">
      <c r="A30" s="10" t="s">
        <v>74</v>
      </c>
      <c r="B30" s="10">
        <v>1</v>
      </c>
      <c r="C30" s="11">
        <v>1012</v>
      </c>
      <c r="D30" s="10">
        <v>3.3</v>
      </c>
      <c r="E30" s="10" t="s">
        <v>26</v>
      </c>
      <c r="F30" s="10">
        <v>137.88999999999999</v>
      </c>
      <c r="G30" s="10">
        <v>128.43520000000001</v>
      </c>
      <c r="H30" s="10">
        <v>9.4521999999999995</v>
      </c>
      <c r="I30" s="17" t="s">
        <v>70</v>
      </c>
      <c r="J30" s="18">
        <f t="shared" si="0"/>
        <v>15332.337489130399</v>
      </c>
      <c r="K30" s="19">
        <v>2114176.0163761899</v>
      </c>
      <c r="L30" s="10" t="s">
        <v>71</v>
      </c>
      <c r="M30" s="10" t="s">
        <v>72</v>
      </c>
    </row>
    <row r="31" spans="1:13">
      <c r="A31" s="10" t="s">
        <v>74</v>
      </c>
      <c r="B31" s="10">
        <v>1</v>
      </c>
      <c r="C31" s="11">
        <v>1013</v>
      </c>
      <c r="D31" s="10">
        <v>3.3</v>
      </c>
      <c r="E31" s="10" t="s">
        <v>26</v>
      </c>
      <c r="F31" s="10">
        <v>137.88999999999999</v>
      </c>
      <c r="G31" s="10">
        <v>128.43520000000001</v>
      </c>
      <c r="H31" s="10">
        <v>9.4521999999999995</v>
      </c>
      <c r="I31" s="17" t="s">
        <v>70</v>
      </c>
      <c r="J31" s="18">
        <f t="shared" si="0"/>
        <v>15332.337489130399</v>
      </c>
      <c r="K31" s="19">
        <v>2114176.0163761899</v>
      </c>
      <c r="L31" s="10" t="s">
        <v>71</v>
      </c>
      <c r="M31" s="10" t="s">
        <v>72</v>
      </c>
    </row>
    <row r="32" spans="1:13">
      <c r="A32" s="10" t="s">
        <v>74</v>
      </c>
      <c r="B32" s="10">
        <v>1</v>
      </c>
      <c r="C32" s="11">
        <v>1014</v>
      </c>
      <c r="D32" s="10">
        <v>3.3</v>
      </c>
      <c r="E32" s="10" t="s">
        <v>26</v>
      </c>
      <c r="F32" s="10">
        <v>137.88999999999999</v>
      </c>
      <c r="G32" s="10">
        <v>128.43520000000001</v>
      </c>
      <c r="H32" s="10">
        <v>9.4521999999999995</v>
      </c>
      <c r="I32" s="17" t="s">
        <v>70</v>
      </c>
      <c r="J32" s="18">
        <f t="shared" si="0"/>
        <v>15039.6496956521</v>
      </c>
      <c r="K32" s="19">
        <v>2073817.29653347</v>
      </c>
      <c r="L32" s="10" t="s">
        <v>71</v>
      </c>
      <c r="M32" s="10" t="s">
        <v>72</v>
      </c>
    </row>
    <row r="33" spans="1:13">
      <c r="A33" s="10" t="s">
        <v>74</v>
      </c>
      <c r="B33" s="10">
        <v>1</v>
      </c>
      <c r="C33" s="11">
        <v>1015</v>
      </c>
      <c r="D33" s="10">
        <v>3.3</v>
      </c>
      <c r="E33" s="10" t="s">
        <v>26</v>
      </c>
      <c r="F33" s="10">
        <v>137.88999999999999</v>
      </c>
      <c r="G33" s="10">
        <v>128.43520000000001</v>
      </c>
      <c r="H33" s="10">
        <v>9.4521999999999995</v>
      </c>
      <c r="I33" s="17" t="s">
        <v>70</v>
      </c>
      <c r="J33" s="18">
        <f t="shared" si="0"/>
        <v>15039.6496956521</v>
      </c>
      <c r="K33" s="19">
        <v>2073817.29653347</v>
      </c>
      <c r="L33" s="10" t="s">
        <v>71</v>
      </c>
      <c r="M33" s="10" t="s">
        <v>72</v>
      </c>
    </row>
    <row r="34" spans="1:13">
      <c r="A34" s="10" t="s">
        <v>74</v>
      </c>
      <c r="B34" s="10">
        <v>1</v>
      </c>
      <c r="C34" s="11">
        <v>1016</v>
      </c>
      <c r="D34" s="10">
        <v>3.3</v>
      </c>
      <c r="E34" s="10" t="s">
        <v>26</v>
      </c>
      <c r="F34" s="10">
        <v>137.88999999999999</v>
      </c>
      <c r="G34" s="10">
        <v>128.43520000000001</v>
      </c>
      <c r="H34" s="10">
        <v>9.4521999999999995</v>
      </c>
      <c r="I34" s="17" t="s">
        <v>70</v>
      </c>
      <c r="J34" s="18">
        <f t="shared" si="0"/>
        <v>21954.838043478299</v>
      </c>
      <c r="K34" s="19">
        <v>3027352.6178152198</v>
      </c>
      <c r="L34" s="10" t="s">
        <v>71</v>
      </c>
      <c r="M34" s="10" t="s">
        <v>72</v>
      </c>
    </row>
    <row r="35" spans="1:13">
      <c r="A35" s="10" t="s">
        <v>75</v>
      </c>
      <c r="B35" s="10">
        <v>1</v>
      </c>
      <c r="C35" s="11">
        <v>101</v>
      </c>
      <c r="D35" s="10">
        <v>3.3</v>
      </c>
      <c r="E35" s="10" t="s">
        <v>26</v>
      </c>
      <c r="F35" s="10">
        <v>138</v>
      </c>
      <c r="G35" s="10">
        <v>128.43520000000001</v>
      </c>
      <c r="H35" s="10">
        <v>9.5643999999999991</v>
      </c>
      <c r="I35" s="17" t="s">
        <v>70</v>
      </c>
      <c r="J35" s="18">
        <f t="shared" si="0"/>
        <v>18880.201028518</v>
      </c>
      <c r="K35" s="19">
        <v>2605467.7419354799</v>
      </c>
      <c r="L35" s="10" t="s">
        <v>71</v>
      </c>
      <c r="M35" s="10" t="s">
        <v>72</v>
      </c>
    </row>
    <row r="36" spans="1:13">
      <c r="A36" s="10" t="s">
        <v>75</v>
      </c>
      <c r="B36" s="10">
        <v>1</v>
      </c>
      <c r="C36" s="11">
        <v>105</v>
      </c>
      <c r="D36" s="10">
        <v>3.3</v>
      </c>
      <c r="E36" s="10" t="s">
        <v>26</v>
      </c>
      <c r="F36" s="10">
        <v>159.06</v>
      </c>
      <c r="G36" s="10">
        <v>148.0324</v>
      </c>
      <c r="H36" s="10">
        <v>11.0238</v>
      </c>
      <c r="I36" s="17" t="s">
        <v>70</v>
      </c>
      <c r="J36" s="18">
        <f t="shared" si="0"/>
        <v>19815.614513139801</v>
      </c>
      <c r="K36" s="19">
        <v>3151871.6444600201</v>
      </c>
      <c r="L36" s="10" t="s">
        <v>71</v>
      </c>
      <c r="M36" s="10" t="s">
        <v>72</v>
      </c>
    </row>
    <row r="37" spans="1:13">
      <c r="A37" s="10" t="s">
        <v>75</v>
      </c>
      <c r="B37" s="10">
        <v>1</v>
      </c>
      <c r="C37" s="11">
        <v>106</v>
      </c>
      <c r="D37" s="10">
        <v>3.3</v>
      </c>
      <c r="E37" s="10" t="s">
        <v>26</v>
      </c>
      <c r="F37" s="10">
        <v>138</v>
      </c>
      <c r="G37" s="10">
        <v>128.43520000000001</v>
      </c>
      <c r="H37" s="10">
        <v>9.5643999999999991</v>
      </c>
      <c r="I37" s="17" t="s">
        <v>70</v>
      </c>
      <c r="J37" s="18">
        <f t="shared" si="0"/>
        <v>20559.139784946201</v>
      </c>
      <c r="K37" s="19">
        <v>2837161.2903225799</v>
      </c>
      <c r="L37" s="10" t="s">
        <v>71</v>
      </c>
      <c r="M37" s="10" t="s">
        <v>72</v>
      </c>
    </row>
    <row r="38" spans="1:13">
      <c r="A38" s="10" t="s">
        <v>75</v>
      </c>
      <c r="B38" s="10">
        <v>1</v>
      </c>
      <c r="C38" s="11">
        <v>108</v>
      </c>
      <c r="D38" s="10">
        <v>3.3</v>
      </c>
      <c r="E38" s="10" t="s">
        <v>26</v>
      </c>
      <c r="F38" s="10">
        <v>138</v>
      </c>
      <c r="G38" s="10">
        <v>128.43520000000001</v>
      </c>
      <c r="H38" s="10">
        <v>9.5643999999999991</v>
      </c>
      <c r="I38" s="17" t="s">
        <v>70</v>
      </c>
      <c r="J38" s="18">
        <f t="shared" si="0"/>
        <v>13903.013621944399</v>
      </c>
      <c r="K38" s="19">
        <v>1918615.8798283299</v>
      </c>
      <c r="L38" s="10" t="s">
        <v>71</v>
      </c>
      <c r="M38" s="10" t="s">
        <v>72</v>
      </c>
    </row>
    <row r="39" spans="1:13">
      <c r="A39" s="10" t="s">
        <v>75</v>
      </c>
      <c r="B39" s="10">
        <v>1</v>
      </c>
      <c r="C39" s="11">
        <v>1010</v>
      </c>
      <c r="D39" s="10">
        <v>3.3</v>
      </c>
      <c r="E39" s="10" t="s">
        <v>26</v>
      </c>
      <c r="F39" s="10">
        <v>138</v>
      </c>
      <c r="G39" s="10">
        <v>128.43520000000001</v>
      </c>
      <c r="H39" s="10">
        <v>9.5643999999999991</v>
      </c>
      <c r="I39" s="17" t="s">
        <v>70</v>
      </c>
      <c r="J39" s="18">
        <f t="shared" si="0"/>
        <v>15210.2734922861</v>
      </c>
      <c r="K39" s="19">
        <v>2099017.7419354799</v>
      </c>
      <c r="L39" s="10" t="s">
        <v>71</v>
      </c>
      <c r="M39" s="10" t="s">
        <v>72</v>
      </c>
    </row>
    <row r="40" spans="1:13">
      <c r="A40" s="10" t="s">
        <v>75</v>
      </c>
      <c r="B40" s="10">
        <v>1</v>
      </c>
      <c r="C40" s="11">
        <v>1011</v>
      </c>
      <c r="D40" s="10">
        <v>3.3</v>
      </c>
      <c r="E40" s="10" t="s">
        <v>26</v>
      </c>
      <c r="F40" s="10">
        <v>138</v>
      </c>
      <c r="G40" s="10">
        <v>128.43520000000001</v>
      </c>
      <c r="H40" s="10">
        <v>9.5643999999999991</v>
      </c>
      <c r="I40" s="17" t="s">
        <v>70</v>
      </c>
      <c r="J40" s="18">
        <f t="shared" si="0"/>
        <v>14919.9158485273</v>
      </c>
      <c r="K40" s="19">
        <v>2058948.3870967701</v>
      </c>
      <c r="L40" s="10" t="s">
        <v>71</v>
      </c>
      <c r="M40" s="10" t="s">
        <v>72</v>
      </c>
    </row>
    <row r="41" spans="1:13">
      <c r="A41" s="10" t="s">
        <v>75</v>
      </c>
      <c r="B41" s="10">
        <v>1</v>
      </c>
      <c r="C41" s="11">
        <v>1013</v>
      </c>
      <c r="D41" s="10">
        <v>3.3</v>
      </c>
      <c r="E41" s="10" t="s">
        <v>26</v>
      </c>
      <c r="F41" s="10">
        <v>138</v>
      </c>
      <c r="G41" s="10">
        <v>128.43520000000001</v>
      </c>
      <c r="H41" s="10">
        <v>9.5643999999999991</v>
      </c>
      <c r="I41" s="17" t="s">
        <v>70</v>
      </c>
      <c r="J41" s="18">
        <f t="shared" si="0"/>
        <v>20559.139784946201</v>
      </c>
      <c r="K41" s="19">
        <v>2837161.2903225799</v>
      </c>
      <c r="L41" s="10" t="s">
        <v>71</v>
      </c>
      <c r="M41" s="10" t="s">
        <v>72</v>
      </c>
    </row>
    <row r="42" spans="1:13">
      <c r="A42" s="10" t="s">
        <v>76</v>
      </c>
      <c r="B42" s="10">
        <v>1</v>
      </c>
      <c r="C42" s="11">
        <v>101</v>
      </c>
      <c r="D42" s="10">
        <v>3.3</v>
      </c>
      <c r="E42" s="10" t="s">
        <v>26</v>
      </c>
      <c r="F42" s="10">
        <v>151.71</v>
      </c>
      <c r="G42" s="10">
        <v>141.01519999999999</v>
      </c>
      <c r="H42" s="10">
        <v>10.698499999999999</v>
      </c>
      <c r="I42" s="17" t="s">
        <v>70</v>
      </c>
      <c r="J42" s="18">
        <f t="shared" si="0"/>
        <v>21464.0945142163</v>
      </c>
      <c r="K42" s="19">
        <v>3256317.7787517598</v>
      </c>
      <c r="L42" s="10" t="s">
        <v>71</v>
      </c>
      <c r="M42" s="10" t="s">
        <v>72</v>
      </c>
    </row>
    <row r="43" spans="1:13">
      <c r="A43" s="10" t="s">
        <v>76</v>
      </c>
      <c r="B43" s="10">
        <v>1</v>
      </c>
      <c r="C43" s="11">
        <v>103</v>
      </c>
      <c r="D43" s="10">
        <v>3.3</v>
      </c>
      <c r="E43" s="10" t="s">
        <v>26</v>
      </c>
      <c r="F43" s="10">
        <v>138.18</v>
      </c>
      <c r="G43" s="10">
        <v>128.43520000000001</v>
      </c>
      <c r="H43" s="10">
        <v>9.7440999999999995</v>
      </c>
      <c r="I43" s="17" t="s">
        <v>70</v>
      </c>
      <c r="J43" s="18">
        <f t="shared" si="0"/>
        <v>21735.3408627932</v>
      </c>
      <c r="K43" s="19">
        <v>3003389.4004207598</v>
      </c>
      <c r="L43" s="10" t="s">
        <v>71</v>
      </c>
      <c r="M43" s="10" t="s">
        <v>72</v>
      </c>
    </row>
    <row r="44" spans="1:13">
      <c r="A44" s="10" t="s">
        <v>76</v>
      </c>
      <c r="B44" s="10">
        <v>1</v>
      </c>
      <c r="C44" s="11">
        <v>104</v>
      </c>
      <c r="D44" s="10">
        <v>3.3</v>
      </c>
      <c r="E44" s="10" t="s">
        <v>26</v>
      </c>
      <c r="F44" s="10">
        <v>138.18</v>
      </c>
      <c r="G44" s="10">
        <v>128.43520000000001</v>
      </c>
      <c r="H44" s="10">
        <v>9.7440999999999995</v>
      </c>
      <c r="I44" s="17" t="s">
        <v>70</v>
      </c>
      <c r="J44" s="18">
        <f t="shared" si="0"/>
        <v>21735.3408627932</v>
      </c>
      <c r="K44" s="19">
        <v>3003389.4004207598</v>
      </c>
      <c r="L44" s="10" t="s">
        <v>71</v>
      </c>
      <c r="M44" s="10" t="s">
        <v>72</v>
      </c>
    </row>
    <row r="45" spans="1:13">
      <c r="A45" s="10" t="s">
        <v>77</v>
      </c>
      <c r="B45" s="10">
        <v>1</v>
      </c>
      <c r="C45" s="11">
        <v>102</v>
      </c>
      <c r="D45" s="10">
        <v>3.3</v>
      </c>
      <c r="E45" s="10" t="s">
        <v>26</v>
      </c>
      <c r="F45" s="10">
        <v>151.76</v>
      </c>
      <c r="G45" s="10">
        <v>141.01519999999999</v>
      </c>
      <c r="H45" s="10">
        <v>10.74</v>
      </c>
      <c r="I45" s="17" t="s">
        <v>70</v>
      </c>
      <c r="J45" s="18">
        <f t="shared" si="0"/>
        <v>21954.838043478299</v>
      </c>
      <c r="K45" s="19">
        <v>3331866.2214782699</v>
      </c>
      <c r="L45" s="10" t="s">
        <v>71</v>
      </c>
      <c r="M45" s="10" t="s">
        <v>72</v>
      </c>
    </row>
    <row r="46" spans="1:13">
      <c r="A46" s="10" t="s">
        <v>77</v>
      </c>
      <c r="B46" s="10">
        <v>1</v>
      </c>
      <c r="C46" s="11">
        <v>103</v>
      </c>
      <c r="D46" s="10">
        <v>3.3</v>
      </c>
      <c r="E46" s="10" t="s">
        <v>26</v>
      </c>
      <c r="F46" s="10">
        <v>151.76</v>
      </c>
      <c r="G46" s="10">
        <v>141.01519999999999</v>
      </c>
      <c r="H46" s="10">
        <v>10.74</v>
      </c>
      <c r="I46" s="17" t="s">
        <v>70</v>
      </c>
      <c r="J46" s="18">
        <f t="shared" si="0"/>
        <v>21954.838043478299</v>
      </c>
      <c r="K46" s="19">
        <v>3331866.2214782699</v>
      </c>
      <c r="L46" s="10" t="s">
        <v>71</v>
      </c>
      <c r="M46" s="10" t="s">
        <v>72</v>
      </c>
    </row>
    <row r="47" spans="1:13">
      <c r="A47" s="10" t="s">
        <v>77</v>
      </c>
      <c r="B47" s="10">
        <v>1</v>
      </c>
      <c r="C47" s="11">
        <v>104</v>
      </c>
      <c r="D47" s="10">
        <v>3.3</v>
      </c>
      <c r="E47" s="10" t="s">
        <v>26</v>
      </c>
      <c r="F47" s="10">
        <v>151.76</v>
      </c>
      <c r="G47" s="10">
        <v>141.01519999999999</v>
      </c>
      <c r="H47" s="10">
        <v>10.74</v>
      </c>
      <c r="I47" s="17" t="s">
        <v>70</v>
      </c>
      <c r="J47" s="18">
        <f t="shared" si="0"/>
        <v>21954.838043478299</v>
      </c>
      <c r="K47" s="19">
        <v>3331866.2214782699</v>
      </c>
      <c r="L47" s="10" t="s">
        <v>71</v>
      </c>
      <c r="M47" s="10" t="s">
        <v>72</v>
      </c>
    </row>
    <row r="48" spans="1:13" s="5" customFormat="1">
      <c r="A48" s="12" t="s">
        <v>77</v>
      </c>
      <c r="B48" s="12">
        <v>1</v>
      </c>
      <c r="C48" s="13">
        <v>105</v>
      </c>
      <c r="D48" s="12">
        <v>3.3</v>
      </c>
      <c r="E48" s="12" t="s">
        <v>26</v>
      </c>
      <c r="F48" s="12">
        <v>151.76</v>
      </c>
      <c r="G48" s="12">
        <v>141.01519999999999</v>
      </c>
      <c r="H48" s="12">
        <v>10.74</v>
      </c>
      <c r="I48" s="20" t="s">
        <v>70</v>
      </c>
      <c r="J48" s="18">
        <f t="shared" si="0"/>
        <v>22800.7577754349</v>
      </c>
      <c r="K48" s="21">
        <v>3460243</v>
      </c>
      <c r="L48" s="12" t="s">
        <v>71</v>
      </c>
      <c r="M48" s="12" t="s">
        <v>72</v>
      </c>
    </row>
    <row r="49" spans="1:13" s="5" customFormat="1">
      <c r="A49" s="12" t="s">
        <v>77</v>
      </c>
      <c r="B49" s="12">
        <v>1</v>
      </c>
      <c r="C49" s="13">
        <v>106</v>
      </c>
      <c r="D49" s="12">
        <v>3.3</v>
      </c>
      <c r="E49" s="12" t="s">
        <v>26</v>
      </c>
      <c r="F49" s="12">
        <v>138.22</v>
      </c>
      <c r="G49" s="12">
        <v>128.43520000000001</v>
      </c>
      <c r="H49" s="12">
        <v>9.7819000000000003</v>
      </c>
      <c r="I49" s="20" t="s">
        <v>70</v>
      </c>
      <c r="J49" s="18">
        <f t="shared" si="0"/>
        <v>23308.305599768501</v>
      </c>
      <c r="K49" s="21">
        <v>3221674</v>
      </c>
      <c r="L49" s="12" t="s">
        <v>71</v>
      </c>
      <c r="M49" s="12" t="s">
        <v>72</v>
      </c>
    </row>
    <row r="50" spans="1:13">
      <c r="A50" s="10" t="s">
        <v>78</v>
      </c>
      <c r="B50" s="10">
        <v>1</v>
      </c>
      <c r="C50" s="11">
        <v>101</v>
      </c>
      <c r="D50" s="10">
        <v>3.3</v>
      </c>
      <c r="E50" s="10" t="s">
        <v>26</v>
      </c>
      <c r="F50" s="10">
        <v>138.24</v>
      </c>
      <c r="G50" s="10">
        <v>128.43520000000001</v>
      </c>
      <c r="H50" s="10">
        <v>9.8000000000000007</v>
      </c>
      <c r="I50" s="17" t="s">
        <v>70</v>
      </c>
      <c r="J50" s="18">
        <f t="shared" si="0"/>
        <v>21616.470652173899</v>
      </c>
      <c r="K50" s="19">
        <v>2988260.9029565202</v>
      </c>
      <c r="L50" s="10" t="s">
        <v>71</v>
      </c>
      <c r="M50" s="10" t="s">
        <v>72</v>
      </c>
    </row>
    <row r="51" spans="1:13">
      <c r="A51" s="10" t="s">
        <v>78</v>
      </c>
      <c r="B51" s="10">
        <v>1</v>
      </c>
      <c r="C51" s="11">
        <v>102</v>
      </c>
      <c r="D51" s="10">
        <v>3.3</v>
      </c>
      <c r="E51" s="10" t="s">
        <v>26</v>
      </c>
      <c r="F51" s="10">
        <v>138.24</v>
      </c>
      <c r="G51" s="10">
        <v>128.43520000000001</v>
      </c>
      <c r="H51" s="10">
        <v>9.8000000000000007</v>
      </c>
      <c r="I51" s="17" t="s">
        <v>70</v>
      </c>
      <c r="J51" s="18">
        <f t="shared" si="0"/>
        <v>17894.429347826099</v>
      </c>
      <c r="K51" s="19">
        <v>2473725.9130434799</v>
      </c>
      <c r="L51" s="10" t="s">
        <v>71</v>
      </c>
      <c r="M51" s="10" t="s">
        <v>72</v>
      </c>
    </row>
    <row r="52" spans="1:13">
      <c r="A52" s="10" t="s">
        <v>78</v>
      </c>
      <c r="B52" s="10">
        <v>1</v>
      </c>
      <c r="C52" s="11">
        <v>103</v>
      </c>
      <c r="D52" s="10">
        <v>3.3</v>
      </c>
      <c r="E52" s="10" t="s">
        <v>26</v>
      </c>
      <c r="F52" s="10">
        <v>138.24</v>
      </c>
      <c r="G52" s="10">
        <v>128.43520000000001</v>
      </c>
      <c r="H52" s="10">
        <v>9.8000000000000007</v>
      </c>
      <c r="I52" s="17" t="s">
        <v>70</v>
      </c>
      <c r="J52" s="18">
        <f t="shared" si="0"/>
        <v>18232.796739130401</v>
      </c>
      <c r="K52" s="19">
        <v>2520501.8212173898</v>
      </c>
      <c r="L52" s="10" t="s">
        <v>71</v>
      </c>
      <c r="M52" s="10" t="s">
        <v>72</v>
      </c>
    </row>
    <row r="53" spans="1:13">
      <c r="A53" s="10" t="s">
        <v>78</v>
      </c>
      <c r="B53" s="10">
        <v>1</v>
      </c>
      <c r="C53" s="11">
        <v>104</v>
      </c>
      <c r="D53" s="10">
        <v>3.3</v>
      </c>
      <c r="E53" s="10" t="s">
        <v>26</v>
      </c>
      <c r="F53" s="10">
        <v>138.24</v>
      </c>
      <c r="G53" s="10">
        <v>128.43520000000001</v>
      </c>
      <c r="H53" s="10">
        <v>9.8000000000000007</v>
      </c>
      <c r="I53" s="17" t="s">
        <v>70</v>
      </c>
      <c r="J53" s="18">
        <f t="shared" si="0"/>
        <v>22462.389130434702</v>
      </c>
      <c r="K53" s="19">
        <v>3105200.6733912998</v>
      </c>
      <c r="L53" s="10" t="s">
        <v>71</v>
      </c>
      <c r="M53" s="10" t="s">
        <v>72</v>
      </c>
    </row>
    <row r="54" spans="1:13">
      <c r="A54" s="10" t="s">
        <v>81</v>
      </c>
      <c r="B54" s="10">
        <v>1</v>
      </c>
      <c r="C54" s="11">
        <v>101</v>
      </c>
      <c r="D54" s="10">
        <v>3.3</v>
      </c>
      <c r="E54" s="10" t="s">
        <v>26</v>
      </c>
      <c r="F54" s="14">
        <v>95.79</v>
      </c>
      <c r="G54" s="15">
        <v>88.953000000000003</v>
      </c>
      <c r="H54" s="15">
        <v>6.8353999999999999</v>
      </c>
      <c r="I54" s="17" t="s">
        <v>70</v>
      </c>
      <c r="J54" s="18">
        <f t="shared" ref="J54:J92" si="1">K54/F54</f>
        <v>13038.113892114399</v>
      </c>
      <c r="K54" s="19">
        <v>1248920.92972564</v>
      </c>
      <c r="L54" s="10" t="s">
        <v>71</v>
      </c>
      <c r="M54" s="10" t="s">
        <v>82</v>
      </c>
    </row>
    <row r="55" spans="1:13">
      <c r="A55" s="10" t="s">
        <v>81</v>
      </c>
      <c r="B55" s="10">
        <v>1</v>
      </c>
      <c r="C55" s="11">
        <v>102</v>
      </c>
      <c r="D55" s="10">
        <v>3.3</v>
      </c>
      <c r="E55" s="10" t="s">
        <v>26</v>
      </c>
      <c r="F55" s="14">
        <v>95.79</v>
      </c>
      <c r="G55" s="15">
        <v>88.953000000000003</v>
      </c>
      <c r="H55" s="15">
        <v>6.8353999999999999</v>
      </c>
      <c r="I55" s="17" t="s">
        <v>70</v>
      </c>
      <c r="J55" s="18">
        <f t="shared" si="1"/>
        <v>13184.5060935411</v>
      </c>
      <c r="K55" s="19">
        <v>1262943.8387003001</v>
      </c>
      <c r="L55" s="10" t="s">
        <v>71</v>
      </c>
      <c r="M55" s="10" t="s">
        <v>82</v>
      </c>
    </row>
    <row r="56" spans="1:13">
      <c r="A56" s="10" t="s">
        <v>83</v>
      </c>
      <c r="B56" s="10">
        <v>1</v>
      </c>
      <c r="C56" s="11">
        <v>101</v>
      </c>
      <c r="D56" s="10">
        <v>3.3</v>
      </c>
      <c r="E56" s="10" t="s">
        <v>26</v>
      </c>
      <c r="F56" s="14">
        <v>95.67</v>
      </c>
      <c r="G56" s="15">
        <v>89.222399999999993</v>
      </c>
      <c r="H56" s="15">
        <v>6.4485000000000001</v>
      </c>
      <c r="I56" s="17" t="s">
        <v>70</v>
      </c>
      <c r="J56" s="18">
        <f t="shared" si="1"/>
        <v>13993.7999188386</v>
      </c>
      <c r="K56" s="19">
        <v>1338786.83823529</v>
      </c>
      <c r="L56" s="10" t="s">
        <v>71</v>
      </c>
      <c r="M56" s="10" t="s">
        <v>82</v>
      </c>
    </row>
    <row r="57" spans="1:13">
      <c r="A57" s="10" t="s">
        <v>83</v>
      </c>
      <c r="B57" s="10">
        <v>1</v>
      </c>
      <c r="C57" s="11">
        <v>102</v>
      </c>
      <c r="D57" s="10">
        <v>3.3</v>
      </c>
      <c r="E57" s="10" t="s">
        <v>26</v>
      </c>
      <c r="F57" s="14">
        <v>95.67</v>
      </c>
      <c r="G57" s="15">
        <v>89.222399999999993</v>
      </c>
      <c r="H57" s="15">
        <v>6.4485000000000001</v>
      </c>
      <c r="I57" s="17" t="s">
        <v>70</v>
      </c>
      <c r="J57" s="18">
        <f t="shared" si="1"/>
        <v>13847.547764372601</v>
      </c>
      <c r="K57" s="19">
        <v>1324794.8946175301</v>
      </c>
      <c r="L57" s="10" t="s">
        <v>71</v>
      </c>
      <c r="M57" s="10" t="s">
        <v>82</v>
      </c>
    </row>
    <row r="58" spans="1:13">
      <c r="A58" s="10" t="s">
        <v>83</v>
      </c>
      <c r="B58" s="10">
        <v>1</v>
      </c>
      <c r="C58" s="11">
        <v>103</v>
      </c>
      <c r="D58" s="10">
        <v>3.3</v>
      </c>
      <c r="E58" s="10" t="s">
        <v>26</v>
      </c>
      <c r="F58" s="14">
        <v>95.67</v>
      </c>
      <c r="G58" s="15">
        <v>89.222399999999993</v>
      </c>
      <c r="H58" s="15">
        <v>6.4485000000000001</v>
      </c>
      <c r="I58" s="17" t="s">
        <v>70</v>
      </c>
      <c r="J58" s="18">
        <f t="shared" si="1"/>
        <v>13959.340250687899</v>
      </c>
      <c r="K58" s="19">
        <v>1335490.08178331</v>
      </c>
      <c r="L58" s="10" t="s">
        <v>71</v>
      </c>
      <c r="M58" s="10" t="s">
        <v>82</v>
      </c>
    </row>
    <row r="59" spans="1:13">
      <c r="A59" s="10" t="s">
        <v>83</v>
      </c>
      <c r="B59" s="10">
        <v>1</v>
      </c>
      <c r="C59" s="11">
        <v>104</v>
      </c>
      <c r="D59" s="10">
        <v>3.3</v>
      </c>
      <c r="E59" s="10" t="s">
        <v>26</v>
      </c>
      <c r="F59" s="14">
        <v>95.67</v>
      </c>
      <c r="G59" s="15">
        <v>89.222399999999993</v>
      </c>
      <c r="H59" s="15">
        <v>6.4485000000000001</v>
      </c>
      <c r="I59" s="17" t="s">
        <v>70</v>
      </c>
      <c r="J59" s="18">
        <f t="shared" si="1"/>
        <v>14217.384891469001</v>
      </c>
      <c r="K59" s="19">
        <v>1360177.21256684</v>
      </c>
      <c r="L59" s="10" t="s">
        <v>71</v>
      </c>
      <c r="M59" s="10" t="s">
        <v>82</v>
      </c>
    </row>
    <row r="60" spans="1:13">
      <c r="A60" s="10" t="s">
        <v>83</v>
      </c>
      <c r="B60" s="10">
        <v>2</v>
      </c>
      <c r="C60" s="11">
        <v>201</v>
      </c>
      <c r="D60" s="10">
        <v>3.3</v>
      </c>
      <c r="E60" s="10" t="s">
        <v>26</v>
      </c>
      <c r="F60" s="14">
        <v>95.38</v>
      </c>
      <c r="G60" s="15">
        <v>88.953000000000003</v>
      </c>
      <c r="H60" s="15">
        <v>6.4290000000000003</v>
      </c>
      <c r="I60" s="17" t="s">
        <v>70</v>
      </c>
      <c r="J60" s="18">
        <f t="shared" si="1"/>
        <v>14606.151360977699</v>
      </c>
      <c r="K60" s="19">
        <v>1393134.71681005</v>
      </c>
      <c r="L60" s="10" t="s">
        <v>71</v>
      </c>
      <c r="M60" s="10" t="s">
        <v>82</v>
      </c>
    </row>
    <row r="61" spans="1:13">
      <c r="A61" s="10" t="s">
        <v>83</v>
      </c>
      <c r="B61" s="10">
        <v>2</v>
      </c>
      <c r="C61" s="11">
        <v>202</v>
      </c>
      <c r="D61" s="10">
        <v>3.3</v>
      </c>
      <c r="E61" s="10" t="s">
        <v>26</v>
      </c>
      <c r="F61" s="14">
        <v>101.25</v>
      </c>
      <c r="G61" s="15">
        <v>94.424999999999997</v>
      </c>
      <c r="H61" s="15">
        <v>6.8244999999999996</v>
      </c>
      <c r="I61" s="17" t="s">
        <v>70</v>
      </c>
      <c r="J61" s="18">
        <f t="shared" si="1"/>
        <v>14960.713773139199</v>
      </c>
      <c r="K61" s="19">
        <v>1514772.2695303401</v>
      </c>
      <c r="L61" s="10" t="s">
        <v>71</v>
      </c>
      <c r="M61" s="10" t="s">
        <v>82</v>
      </c>
    </row>
    <row r="62" spans="1:13">
      <c r="A62" s="10" t="s">
        <v>83</v>
      </c>
      <c r="B62" s="10">
        <v>2</v>
      </c>
      <c r="C62" s="11">
        <v>203</v>
      </c>
      <c r="D62" s="10">
        <v>3.3</v>
      </c>
      <c r="E62" s="10" t="s">
        <v>26</v>
      </c>
      <c r="F62" s="14">
        <v>101.25</v>
      </c>
      <c r="G62" s="15">
        <v>94.424999999999997</v>
      </c>
      <c r="H62" s="15">
        <v>6.8244999999999996</v>
      </c>
      <c r="I62" s="17" t="s">
        <v>70</v>
      </c>
      <c r="J62" s="18">
        <f t="shared" si="1"/>
        <v>14960.713773139199</v>
      </c>
      <c r="K62" s="19">
        <v>1514772.2695303401</v>
      </c>
      <c r="L62" s="10" t="s">
        <v>71</v>
      </c>
      <c r="M62" s="10" t="s">
        <v>82</v>
      </c>
    </row>
    <row r="63" spans="1:13">
      <c r="A63" s="10" t="s">
        <v>83</v>
      </c>
      <c r="B63" s="10">
        <v>2</v>
      </c>
      <c r="C63" s="11">
        <v>204</v>
      </c>
      <c r="D63" s="10">
        <v>3.3</v>
      </c>
      <c r="E63" s="10" t="s">
        <v>26</v>
      </c>
      <c r="F63" s="14">
        <v>95.38</v>
      </c>
      <c r="G63" s="15">
        <v>88.953000000000003</v>
      </c>
      <c r="H63" s="15">
        <v>6.4290000000000003</v>
      </c>
      <c r="I63" s="17" t="s">
        <v>70</v>
      </c>
      <c r="J63" s="18">
        <f t="shared" si="1"/>
        <v>14606.151360977699</v>
      </c>
      <c r="K63" s="19">
        <v>1393134.71681005</v>
      </c>
      <c r="L63" s="10" t="s">
        <v>71</v>
      </c>
      <c r="M63" s="10" t="s">
        <v>82</v>
      </c>
    </row>
    <row r="64" spans="1:13">
      <c r="A64" s="10" t="s">
        <v>83</v>
      </c>
      <c r="B64" s="10">
        <v>3</v>
      </c>
      <c r="C64" s="11">
        <v>301</v>
      </c>
      <c r="D64" s="10">
        <v>3.3</v>
      </c>
      <c r="E64" s="10" t="s">
        <v>26</v>
      </c>
      <c r="F64" s="14">
        <v>95.22</v>
      </c>
      <c r="G64" s="15">
        <v>88.8</v>
      </c>
      <c r="H64" s="15">
        <v>6.4180000000000001</v>
      </c>
      <c r="I64" s="17" t="s">
        <v>70</v>
      </c>
      <c r="J64" s="18">
        <f t="shared" si="1"/>
        <v>18481.225296442801</v>
      </c>
      <c r="K64" s="19">
        <v>1759782.2727272799</v>
      </c>
      <c r="L64" s="10" t="s">
        <v>71</v>
      </c>
      <c r="M64" s="10" t="s">
        <v>82</v>
      </c>
    </row>
    <row r="65" spans="1:13">
      <c r="A65" s="10" t="s">
        <v>83</v>
      </c>
      <c r="B65" s="10">
        <v>3</v>
      </c>
      <c r="C65" s="11">
        <v>302</v>
      </c>
      <c r="D65" s="10">
        <v>3.3</v>
      </c>
      <c r="E65" s="10" t="s">
        <v>26</v>
      </c>
      <c r="F65" s="14">
        <v>95.22</v>
      </c>
      <c r="G65" s="15">
        <v>88.8</v>
      </c>
      <c r="H65" s="15">
        <v>6.4180000000000001</v>
      </c>
      <c r="I65" s="17" t="s">
        <v>70</v>
      </c>
      <c r="J65" s="18">
        <f t="shared" si="1"/>
        <v>18182.806324110599</v>
      </c>
      <c r="K65" s="19">
        <v>1731366.81818181</v>
      </c>
      <c r="L65" s="10" t="s">
        <v>71</v>
      </c>
      <c r="M65" s="10" t="s">
        <v>82</v>
      </c>
    </row>
    <row r="66" spans="1:13">
      <c r="A66" s="10" t="s">
        <v>83</v>
      </c>
      <c r="B66" s="10">
        <v>3</v>
      </c>
      <c r="C66" s="11">
        <v>303</v>
      </c>
      <c r="D66" s="10">
        <v>3.3</v>
      </c>
      <c r="E66" s="10" t="s">
        <v>26</v>
      </c>
      <c r="F66" s="14">
        <v>95.22</v>
      </c>
      <c r="G66" s="15">
        <v>88.8</v>
      </c>
      <c r="H66" s="15">
        <v>6.4180000000000001</v>
      </c>
      <c r="I66" s="17" t="s">
        <v>70</v>
      </c>
      <c r="J66" s="18">
        <f t="shared" si="1"/>
        <v>18182.806324110599</v>
      </c>
      <c r="K66" s="19">
        <v>1731366.81818181</v>
      </c>
      <c r="L66" s="10" t="s">
        <v>71</v>
      </c>
      <c r="M66" s="10" t="s">
        <v>82</v>
      </c>
    </row>
    <row r="67" spans="1:13">
      <c r="A67" s="10" t="s">
        <v>83</v>
      </c>
      <c r="B67" s="10">
        <v>3</v>
      </c>
      <c r="C67" s="11">
        <v>304</v>
      </c>
      <c r="D67" s="10">
        <v>3.3</v>
      </c>
      <c r="E67" s="10" t="s">
        <v>26</v>
      </c>
      <c r="F67" s="14">
        <v>95.22</v>
      </c>
      <c r="G67" s="15">
        <v>88.8</v>
      </c>
      <c r="H67" s="15">
        <v>6.4180000000000001</v>
      </c>
      <c r="I67" s="17" t="s">
        <v>70</v>
      </c>
      <c r="J67" s="18">
        <f t="shared" si="1"/>
        <v>18481.225296442801</v>
      </c>
      <c r="K67" s="19">
        <v>1759782.2727272799</v>
      </c>
      <c r="L67" s="10" t="s">
        <v>71</v>
      </c>
      <c r="M67" s="10" t="s">
        <v>82</v>
      </c>
    </row>
    <row r="68" spans="1:13">
      <c r="A68" s="10" t="s">
        <v>84</v>
      </c>
      <c r="B68" s="10">
        <v>1</v>
      </c>
      <c r="C68" s="11">
        <v>101</v>
      </c>
      <c r="D68" s="10">
        <v>3.3</v>
      </c>
      <c r="E68" s="10" t="s">
        <v>26</v>
      </c>
      <c r="F68" s="14">
        <v>95.76</v>
      </c>
      <c r="G68" s="15">
        <v>88.953000000000003</v>
      </c>
      <c r="H68" s="15">
        <v>6.8068999999999997</v>
      </c>
      <c r="I68" s="17" t="s">
        <v>70</v>
      </c>
      <c r="J68" s="18">
        <f t="shared" si="1"/>
        <v>13460.060530695901</v>
      </c>
      <c r="K68" s="19">
        <v>1288935.3964194399</v>
      </c>
      <c r="L68" s="10" t="s">
        <v>71</v>
      </c>
      <c r="M68" s="10" t="s">
        <v>82</v>
      </c>
    </row>
    <row r="69" spans="1:13">
      <c r="A69" s="10" t="s">
        <v>84</v>
      </c>
      <c r="B69" s="10">
        <v>1</v>
      </c>
      <c r="C69" s="11">
        <v>102</v>
      </c>
      <c r="D69" s="10">
        <v>3.3</v>
      </c>
      <c r="E69" s="10" t="s">
        <v>26</v>
      </c>
      <c r="F69" s="14">
        <v>95.76</v>
      </c>
      <c r="G69" s="15">
        <v>88.953000000000003</v>
      </c>
      <c r="H69" s="15">
        <v>6.8068999999999997</v>
      </c>
      <c r="I69" s="17" t="s">
        <v>70</v>
      </c>
      <c r="J69" s="18">
        <f t="shared" si="1"/>
        <v>13460.060530695901</v>
      </c>
      <c r="K69" s="19">
        <v>1288935.3964194399</v>
      </c>
      <c r="L69" s="10" t="s">
        <v>71</v>
      </c>
      <c r="M69" s="10" t="s">
        <v>82</v>
      </c>
    </row>
    <row r="70" spans="1:13">
      <c r="A70" s="10" t="s">
        <v>84</v>
      </c>
      <c r="B70" s="10">
        <v>1</v>
      </c>
      <c r="C70" s="11">
        <v>103</v>
      </c>
      <c r="D70" s="10">
        <v>3.3</v>
      </c>
      <c r="E70" s="10" t="s">
        <v>26</v>
      </c>
      <c r="F70" s="14">
        <v>95.76</v>
      </c>
      <c r="G70" s="15">
        <v>88.953000000000003</v>
      </c>
      <c r="H70" s="15">
        <v>6.8068999999999997</v>
      </c>
      <c r="I70" s="17" t="s">
        <v>70</v>
      </c>
      <c r="J70" s="18">
        <f t="shared" si="1"/>
        <v>13571.7479488849</v>
      </c>
      <c r="K70" s="19">
        <v>1299630.5835852199</v>
      </c>
      <c r="L70" s="10" t="s">
        <v>71</v>
      </c>
      <c r="M70" s="10" t="s">
        <v>82</v>
      </c>
    </row>
    <row r="71" spans="1:13">
      <c r="A71" s="10" t="s">
        <v>84</v>
      </c>
      <c r="B71" s="10">
        <v>1</v>
      </c>
      <c r="C71" s="11">
        <v>104</v>
      </c>
      <c r="D71" s="10">
        <v>3.3</v>
      </c>
      <c r="E71" s="10" t="s">
        <v>26</v>
      </c>
      <c r="F71" s="14">
        <v>95.76</v>
      </c>
      <c r="G71" s="15">
        <v>88.953000000000003</v>
      </c>
      <c r="H71" s="15">
        <v>6.8068999999999997</v>
      </c>
      <c r="I71" s="17" t="s">
        <v>70</v>
      </c>
      <c r="J71" s="18">
        <f t="shared" si="1"/>
        <v>13718.1051714771</v>
      </c>
      <c r="K71" s="19">
        <v>1313645.75122065</v>
      </c>
      <c r="L71" s="10" t="s">
        <v>71</v>
      </c>
      <c r="M71" s="10" t="s">
        <v>82</v>
      </c>
    </row>
    <row r="72" spans="1:13">
      <c r="A72" s="10" t="s">
        <v>84</v>
      </c>
      <c r="B72" s="10">
        <v>4</v>
      </c>
      <c r="C72" s="11">
        <v>402</v>
      </c>
      <c r="D72" s="10">
        <v>3.3</v>
      </c>
      <c r="E72" s="10" t="s">
        <v>26</v>
      </c>
      <c r="F72" s="14">
        <v>95.6</v>
      </c>
      <c r="G72" s="15">
        <v>88.8</v>
      </c>
      <c r="H72" s="15">
        <v>6.7952000000000004</v>
      </c>
      <c r="I72" s="17" t="s">
        <v>70</v>
      </c>
      <c r="J72" s="18">
        <f t="shared" si="1"/>
        <v>15712.8234596944</v>
      </c>
      <c r="K72" s="19">
        <v>1502145.9227467801</v>
      </c>
      <c r="L72" s="10" t="s">
        <v>71</v>
      </c>
      <c r="M72" s="10" t="s">
        <v>82</v>
      </c>
    </row>
    <row r="73" spans="1:13">
      <c r="A73" s="10" t="s">
        <v>85</v>
      </c>
      <c r="B73" s="10">
        <v>1</v>
      </c>
      <c r="C73" s="11">
        <v>101</v>
      </c>
      <c r="D73" s="10">
        <v>3.3</v>
      </c>
      <c r="E73" s="10" t="s">
        <v>26</v>
      </c>
      <c r="F73" s="14">
        <v>95.76</v>
      </c>
      <c r="G73" s="15">
        <v>88.953000000000003</v>
      </c>
      <c r="H73" s="15">
        <v>6.8068999999999997</v>
      </c>
      <c r="I73" s="17" t="s">
        <v>70</v>
      </c>
      <c r="J73" s="18">
        <f t="shared" si="1"/>
        <v>13829.792589666</v>
      </c>
      <c r="K73" s="19">
        <v>1324340.93838642</v>
      </c>
      <c r="L73" s="10" t="s">
        <v>71</v>
      </c>
      <c r="M73" s="10" t="s">
        <v>82</v>
      </c>
    </row>
    <row r="74" spans="1:13">
      <c r="A74" s="10" t="s">
        <v>85</v>
      </c>
      <c r="B74" s="10">
        <v>1</v>
      </c>
      <c r="C74" s="11">
        <v>102</v>
      </c>
      <c r="D74" s="10">
        <v>3.3</v>
      </c>
      <c r="E74" s="10" t="s">
        <v>26</v>
      </c>
      <c r="F74" s="14">
        <v>95.76</v>
      </c>
      <c r="G74" s="15">
        <v>88.953000000000003</v>
      </c>
      <c r="H74" s="15">
        <v>6.8068999999999997</v>
      </c>
      <c r="I74" s="17" t="s">
        <v>70</v>
      </c>
      <c r="J74" s="18">
        <f t="shared" si="1"/>
        <v>13571.7479488849</v>
      </c>
      <c r="K74" s="19">
        <v>1299630.5835852199</v>
      </c>
      <c r="L74" s="10" t="s">
        <v>71</v>
      </c>
      <c r="M74" s="10" t="s">
        <v>82</v>
      </c>
    </row>
    <row r="75" spans="1:13">
      <c r="A75" s="10" t="s">
        <v>85</v>
      </c>
      <c r="B75" s="10">
        <v>1</v>
      </c>
      <c r="C75" s="11">
        <v>103</v>
      </c>
      <c r="D75" s="10">
        <v>3.3</v>
      </c>
      <c r="E75" s="10" t="s">
        <v>26</v>
      </c>
      <c r="F75" s="14">
        <v>95.76</v>
      </c>
      <c r="G75" s="15">
        <v>88.953000000000003</v>
      </c>
      <c r="H75" s="15">
        <v>6.8068999999999997</v>
      </c>
      <c r="I75" s="17" t="s">
        <v>70</v>
      </c>
      <c r="J75" s="18">
        <f t="shared" si="1"/>
        <v>13571.7479488849</v>
      </c>
      <c r="K75" s="19">
        <v>1299630.5835852199</v>
      </c>
      <c r="L75" s="10" t="s">
        <v>71</v>
      </c>
      <c r="M75" s="10" t="s">
        <v>82</v>
      </c>
    </row>
    <row r="76" spans="1:13">
      <c r="A76" s="10" t="s">
        <v>85</v>
      </c>
      <c r="B76" s="10">
        <v>1</v>
      </c>
      <c r="C76" s="11">
        <v>104</v>
      </c>
      <c r="D76" s="10">
        <v>3.3</v>
      </c>
      <c r="E76" s="10" t="s">
        <v>26</v>
      </c>
      <c r="F76" s="14">
        <v>95.76</v>
      </c>
      <c r="G76" s="15">
        <v>88.953000000000003</v>
      </c>
      <c r="H76" s="15">
        <v>6.8068999999999997</v>
      </c>
      <c r="I76" s="17" t="s">
        <v>70</v>
      </c>
      <c r="J76" s="18">
        <f t="shared" si="1"/>
        <v>13718.1051714771</v>
      </c>
      <c r="K76" s="19">
        <v>1313645.75122065</v>
      </c>
      <c r="L76" s="10" t="s">
        <v>71</v>
      </c>
      <c r="M76" s="10" t="s">
        <v>82</v>
      </c>
    </row>
    <row r="77" spans="1:13">
      <c r="A77" s="10" t="s">
        <v>85</v>
      </c>
      <c r="B77" s="10">
        <v>2</v>
      </c>
      <c r="C77" s="11">
        <v>203</v>
      </c>
      <c r="D77" s="10">
        <v>3.3</v>
      </c>
      <c r="E77" s="10" t="s">
        <v>26</v>
      </c>
      <c r="F77" s="14">
        <v>96.05</v>
      </c>
      <c r="G77" s="15">
        <v>89.222399999999993</v>
      </c>
      <c r="H77" s="15">
        <v>6.8274999999999997</v>
      </c>
      <c r="I77" s="17" t="s">
        <v>70</v>
      </c>
      <c r="J77" s="18">
        <f t="shared" si="1"/>
        <v>13902.7853728591</v>
      </c>
      <c r="K77" s="19">
        <v>1335362.5350631201</v>
      </c>
      <c r="L77" s="10" t="s">
        <v>71</v>
      </c>
      <c r="M77" s="10" t="s">
        <v>82</v>
      </c>
    </row>
    <row r="78" spans="1:13">
      <c r="A78" s="10" t="s">
        <v>85</v>
      </c>
      <c r="B78" s="10">
        <v>3</v>
      </c>
      <c r="C78" s="11">
        <v>301</v>
      </c>
      <c r="D78" s="10">
        <v>3.3</v>
      </c>
      <c r="E78" s="10" t="s">
        <v>26</v>
      </c>
      <c r="F78" s="14">
        <v>95.76</v>
      </c>
      <c r="G78" s="15">
        <v>88.953000000000003</v>
      </c>
      <c r="H78" s="15">
        <v>6.8068999999999997</v>
      </c>
      <c r="I78" s="17" t="s">
        <v>70</v>
      </c>
      <c r="J78" s="18">
        <f t="shared" si="1"/>
        <v>14636.124585657701</v>
      </c>
      <c r="K78" s="19">
        <v>1401555.2903225799</v>
      </c>
      <c r="L78" s="10" t="s">
        <v>71</v>
      </c>
      <c r="M78" s="10" t="s">
        <v>82</v>
      </c>
    </row>
    <row r="79" spans="1:13">
      <c r="A79" s="10" t="s">
        <v>85</v>
      </c>
      <c r="B79" s="10">
        <v>3</v>
      </c>
      <c r="C79" s="11">
        <v>303</v>
      </c>
      <c r="D79" s="10">
        <v>3.3</v>
      </c>
      <c r="E79" s="10" t="s">
        <v>26</v>
      </c>
      <c r="F79" s="14">
        <v>101.65</v>
      </c>
      <c r="G79" s="15">
        <v>94.424999999999997</v>
      </c>
      <c r="H79" s="15">
        <v>7.2256</v>
      </c>
      <c r="I79" s="17" t="s">
        <v>70</v>
      </c>
      <c r="J79" s="18">
        <f t="shared" si="1"/>
        <v>13872.224184545499</v>
      </c>
      <c r="K79" s="19">
        <v>1410111.58835905</v>
      </c>
      <c r="L79" s="10" t="s">
        <v>71</v>
      </c>
      <c r="M79" s="10" t="s">
        <v>82</v>
      </c>
    </row>
    <row r="80" spans="1:13">
      <c r="A80" s="22" t="s">
        <v>85</v>
      </c>
      <c r="B80" s="22">
        <v>4</v>
      </c>
      <c r="C80" s="23">
        <v>404</v>
      </c>
      <c r="D80" s="22">
        <v>3.3</v>
      </c>
      <c r="E80" s="22" t="s">
        <v>26</v>
      </c>
      <c r="F80" s="24">
        <v>95.6</v>
      </c>
      <c r="G80" s="25">
        <v>88.8</v>
      </c>
      <c r="H80" s="25">
        <v>6.7952000000000004</v>
      </c>
      <c r="I80" s="30" t="s">
        <v>70</v>
      </c>
      <c r="J80" s="31">
        <f t="shared" si="1"/>
        <v>19043.647606364601</v>
      </c>
      <c r="K80" s="32">
        <f>1765955.5298334/0.97</f>
        <v>1820572.7111684501</v>
      </c>
      <c r="L80" s="22" t="s">
        <v>71</v>
      </c>
      <c r="M80" s="22" t="s">
        <v>82</v>
      </c>
    </row>
    <row r="81" spans="1:13">
      <c r="A81" s="10" t="s">
        <v>86</v>
      </c>
      <c r="B81" s="10">
        <v>1</v>
      </c>
      <c r="C81" s="11">
        <v>101</v>
      </c>
      <c r="D81" s="10">
        <v>3.3</v>
      </c>
      <c r="E81" s="10" t="s">
        <v>26</v>
      </c>
      <c r="F81" s="14">
        <v>95.76</v>
      </c>
      <c r="G81" s="15">
        <v>88.953000000000003</v>
      </c>
      <c r="H81" s="15">
        <v>6.8068999999999997</v>
      </c>
      <c r="I81" s="17" t="s">
        <v>70</v>
      </c>
      <c r="J81" s="18">
        <f t="shared" si="1"/>
        <v>13829.792589666</v>
      </c>
      <c r="K81" s="19">
        <v>1324340.93838642</v>
      </c>
      <c r="L81" s="10" t="s">
        <v>71</v>
      </c>
      <c r="M81" s="10" t="s">
        <v>82</v>
      </c>
    </row>
    <row r="82" spans="1:13">
      <c r="A82" s="10" t="s">
        <v>86</v>
      </c>
      <c r="B82" s="10">
        <v>1</v>
      </c>
      <c r="C82" s="11">
        <v>103</v>
      </c>
      <c r="D82" s="10">
        <v>3.3</v>
      </c>
      <c r="E82" s="10" t="s">
        <v>26</v>
      </c>
      <c r="F82" s="14">
        <v>95.76</v>
      </c>
      <c r="G82" s="15">
        <v>88.953000000000003</v>
      </c>
      <c r="H82" s="15">
        <v>6.8068999999999997</v>
      </c>
      <c r="I82" s="17" t="s">
        <v>70</v>
      </c>
      <c r="J82" s="18">
        <f t="shared" si="1"/>
        <v>13571.7479488849</v>
      </c>
      <c r="K82" s="19">
        <v>1299630.5835852199</v>
      </c>
      <c r="L82" s="10" t="s">
        <v>71</v>
      </c>
      <c r="M82" s="10" t="s">
        <v>82</v>
      </c>
    </row>
    <row r="83" spans="1:13">
      <c r="A83" s="10" t="s">
        <v>86</v>
      </c>
      <c r="B83" s="10">
        <v>1</v>
      </c>
      <c r="C83" s="11">
        <v>104</v>
      </c>
      <c r="D83" s="10">
        <v>3.3</v>
      </c>
      <c r="E83" s="10" t="s">
        <v>26</v>
      </c>
      <c r="F83" s="14">
        <v>95.76</v>
      </c>
      <c r="G83" s="15">
        <v>88.953000000000003</v>
      </c>
      <c r="H83" s="15">
        <v>6.8068999999999997</v>
      </c>
      <c r="I83" s="17" t="s">
        <v>70</v>
      </c>
      <c r="J83" s="18">
        <f t="shared" si="1"/>
        <v>13718.1051714771</v>
      </c>
      <c r="K83" s="19">
        <v>1313645.75122065</v>
      </c>
      <c r="L83" s="10" t="s">
        <v>71</v>
      </c>
      <c r="M83" s="10" t="s">
        <v>82</v>
      </c>
    </row>
    <row r="84" spans="1:13">
      <c r="A84" s="26" t="s">
        <v>86</v>
      </c>
      <c r="B84" s="26">
        <v>2</v>
      </c>
      <c r="C84" s="27">
        <v>201</v>
      </c>
      <c r="D84" s="26">
        <v>3.3</v>
      </c>
      <c r="E84" s="26" t="s">
        <v>26</v>
      </c>
      <c r="F84" s="28">
        <v>96.05</v>
      </c>
      <c r="G84" s="29">
        <v>89.222399999999993</v>
      </c>
      <c r="H84" s="29">
        <v>6.8274999999999997</v>
      </c>
      <c r="I84" s="33" t="s">
        <v>70</v>
      </c>
      <c r="J84" s="18">
        <f t="shared" si="1"/>
        <v>14121.0028050491</v>
      </c>
      <c r="K84" s="34">
        <v>1356322.3194249701</v>
      </c>
      <c r="L84" s="26" t="s">
        <v>71</v>
      </c>
      <c r="M84" s="26" t="s">
        <v>82</v>
      </c>
    </row>
    <row r="85" spans="1:13">
      <c r="A85" s="10" t="s">
        <v>86</v>
      </c>
      <c r="B85" s="10">
        <v>4</v>
      </c>
      <c r="C85" s="11">
        <v>401</v>
      </c>
      <c r="D85" s="10">
        <v>3.3</v>
      </c>
      <c r="E85" s="10" t="s">
        <v>26</v>
      </c>
      <c r="F85" s="14">
        <v>95.6</v>
      </c>
      <c r="G85" s="15">
        <v>88.8</v>
      </c>
      <c r="H85" s="15">
        <v>6.7952000000000004</v>
      </c>
      <c r="I85" s="17" t="s">
        <v>70</v>
      </c>
      <c r="J85" s="18">
        <f t="shared" si="1"/>
        <v>19192.091511483799</v>
      </c>
      <c r="K85" s="19">
        <v>1834763.94849785</v>
      </c>
      <c r="L85" s="10" t="s">
        <v>71</v>
      </c>
      <c r="M85" s="10" t="s">
        <v>82</v>
      </c>
    </row>
    <row r="86" spans="1:13">
      <c r="A86" s="10" t="s">
        <v>86</v>
      </c>
      <c r="B86" s="10">
        <v>4</v>
      </c>
      <c r="C86" s="11">
        <v>403</v>
      </c>
      <c r="D86" s="10">
        <v>3.3</v>
      </c>
      <c r="E86" s="10" t="s">
        <v>26</v>
      </c>
      <c r="F86" s="14">
        <v>95.6</v>
      </c>
      <c r="G86" s="15">
        <v>88.8</v>
      </c>
      <c r="H86" s="15">
        <v>6.7952000000000004</v>
      </c>
      <c r="I86" s="17" t="s">
        <v>70</v>
      </c>
      <c r="J86" s="18">
        <f t="shared" si="1"/>
        <v>18144.3358156256</v>
      </c>
      <c r="K86" s="19">
        <v>1734598.50397381</v>
      </c>
      <c r="L86" s="10" t="s">
        <v>71</v>
      </c>
      <c r="M86" s="10" t="s">
        <v>82</v>
      </c>
    </row>
    <row r="87" spans="1:13">
      <c r="A87" s="10" t="s">
        <v>86</v>
      </c>
      <c r="B87" s="10">
        <v>4</v>
      </c>
      <c r="C87" s="11">
        <v>404</v>
      </c>
      <c r="D87" s="10">
        <v>3.3</v>
      </c>
      <c r="E87" s="10" t="s">
        <v>26</v>
      </c>
      <c r="F87" s="14">
        <v>95.6</v>
      </c>
      <c r="G87" s="15">
        <v>88.8</v>
      </c>
      <c r="H87" s="15">
        <v>6.7952000000000004</v>
      </c>
      <c r="I87" s="17" t="s">
        <v>70</v>
      </c>
      <c r="J87" s="18">
        <f t="shared" si="1"/>
        <v>18967.622604916702</v>
      </c>
      <c r="K87" s="19">
        <v>1813304.7210300399</v>
      </c>
      <c r="L87" s="10" t="s">
        <v>71</v>
      </c>
      <c r="M87" s="10" t="s">
        <v>82</v>
      </c>
    </row>
    <row r="88" spans="1:13">
      <c r="A88" s="10" t="s">
        <v>87</v>
      </c>
      <c r="B88" s="10">
        <v>1</v>
      </c>
      <c r="C88" s="11">
        <v>101</v>
      </c>
      <c r="D88" s="10">
        <v>3.3</v>
      </c>
      <c r="E88" s="10" t="s">
        <v>26</v>
      </c>
      <c r="F88" s="14">
        <v>95.79</v>
      </c>
      <c r="G88" s="15">
        <v>88.953000000000003</v>
      </c>
      <c r="H88" s="15">
        <v>6.8353999999999999</v>
      </c>
      <c r="I88" s="17" t="s">
        <v>70</v>
      </c>
      <c r="J88" s="18">
        <f t="shared" si="1"/>
        <v>13829.6176954942</v>
      </c>
      <c r="K88" s="19">
        <v>1324739.0790513901</v>
      </c>
      <c r="L88" s="10" t="s">
        <v>71</v>
      </c>
      <c r="M88" s="10" t="s">
        <v>82</v>
      </c>
    </row>
    <row r="89" spans="1:13">
      <c r="A89" s="10" t="s">
        <v>87</v>
      </c>
      <c r="B89" s="10">
        <v>1</v>
      </c>
      <c r="C89" s="11">
        <v>102</v>
      </c>
      <c r="D89" s="10">
        <v>3.3</v>
      </c>
      <c r="E89" s="10" t="s">
        <v>26</v>
      </c>
      <c r="F89" s="14">
        <v>95.79</v>
      </c>
      <c r="G89" s="15">
        <v>88.953000000000003</v>
      </c>
      <c r="H89" s="15">
        <v>6.8353999999999999</v>
      </c>
      <c r="I89" s="17" t="s">
        <v>70</v>
      </c>
      <c r="J89" s="18">
        <f t="shared" si="1"/>
        <v>13571.573054712901</v>
      </c>
      <c r="K89" s="19">
        <v>1300020.98291095</v>
      </c>
      <c r="L89" s="10" t="s">
        <v>71</v>
      </c>
      <c r="M89" s="10" t="s">
        <v>82</v>
      </c>
    </row>
    <row r="90" spans="1:13">
      <c r="A90" s="10" t="s">
        <v>87</v>
      </c>
      <c r="B90" s="10">
        <v>2</v>
      </c>
      <c r="C90" s="11">
        <v>201</v>
      </c>
      <c r="D90" s="10">
        <v>3.3</v>
      </c>
      <c r="E90" s="10" t="s">
        <v>26</v>
      </c>
      <c r="F90" s="14">
        <v>95.62</v>
      </c>
      <c r="G90" s="15">
        <v>88.8</v>
      </c>
      <c r="H90" s="15">
        <v>6.8235999999999999</v>
      </c>
      <c r="I90" s="17" t="s">
        <v>70</v>
      </c>
      <c r="J90" s="18">
        <f t="shared" si="1"/>
        <v>18294.432580409499</v>
      </c>
      <c r="K90" s="19">
        <v>1749313.6433387599</v>
      </c>
      <c r="L90" s="10" t="s">
        <v>71</v>
      </c>
      <c r="M90" s="10" t="s">
        <v>82</v>
      </c>
    </row>
    <row r="91" spans="1:13">
      <c r="A91" s="10" t="s">
        <v>87</v>
      </c>
      <c r="B91" s="10">
        <v>2</v>
      </c>
      <c r="C91" s="10">
        <v>202</v>
      </c>
      <c r="D91" s="10">
        <v>3.3</v>
      </c>
      <c r="E91" s="10" t="s">
        <v>26</v>
      </c>
      <c r="F91" s="14">
        <v>95.62</v>
      </c>
      <c r="G91" s="15">
        <v>88.8</v>
      </c>
      <c r="H91" s="15">
        <v>6.8235999999999999</v>
      </c>
      <c r="I91" s="17" t="s">
        <v>70</v>
      </c>
      <c r="J91" s="18">
        <f t="shared" si="1"/>
        <v>18257.2987238635</v>
      </c>
      <c r="K91" s="19">
        <v>1745762.9039758299</v>
      </c>
      <c r="L91" s="10" t="s">
        <v>71</v>
      </c>
      <c r="M91" s="10" t="s">
        <v>82</v>
      </c>
    </row>
    <row r="92" spans="1:13">
      <c r="F92" s="7">
        <f>SUM(F5:F91)</f>
        <v>10594.16</v>
      </c>
      <c r="J92" s="7">
        <f t="shared" si="1"/>
        <v>17370.027838141799</v>
      </c>
      <c r="K92" s="35">
        <f>SUM(K5:K91)</f>
        <v>184020854.121728</v>
      </c>
    </row>
  </sheetData>
  <mergeCells count="2">
    <mergeCell ref="A1:M1"/>
    <mergeCell ref="A2:M2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workbookViewId="0">
      <selection activeCell="S15" sqref="S15"/>
    </sheetView>
  </sheetViews>
  <sheetFormatPr defaultColWidth="9" defaultRowHeight="13.5"/>
  <sheetData>
    <row r="2" spans="1:14" ht="14.25">
      <c r="B2" s="1" t="s">
        <v>90</v>
      </c>
    </row>
    <row r="3" spans="1:14">
      <c r="B3" s="2" t="s">
        <v>91</v>
      </c>
    </row>
    <row r="4" spans="1:14">
      <c r="B4" s="2" t="s">
        <v>92</v>
      </c>
    </row>
    <row r="5" spans="1:14">
      <c r="B5" s="2" t="s">
        <v>93</v>
      </c>
    </row>
    <row r="6" spans="1:14">
      <c r="B6" s="2" t="s">
        <v>94</v>
      </c>
    </row>
    <row r="7" spans="1:14">
      <c r="B7" s="2" t="s">
        <v>95</v>
      </c>
    </row>
    <row r="8" spans="1:14">
      <c r="B8" s="2" t="s">
        <v>96</v>
      </c>
    </row>
    <row r="9" spans="1:14">
      <c r="B9" s="2" t="s">
        <v>97</v>
      </c>
    </row>
    <row r="10" spans="1:14">
      <c r="B10" s="2" t="s">
        <v>98</v>
      </c>
    </row>
    <row r="11" spans="1:14">
      <c r="B11" s="2" t="s">
        <v>99</v>
      </c>
    </row>
    <row r="12" spans="1:14">
      <c r="B12" s="2" t="s">
        <v>100</v>
      </c>
    </row>
    <row r="15" spans="1:14" ht="193.5" customHeight="1">
      <c r="A15" s="99" t="s">
        <v>101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</sheetData>
  <mergeCells count="1">
    <mergeCell ref="A15:N15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标价牌</vt:lpstr>
      <vt:lpstr>价目表(合院)</vt:lpstr>
      <vt:lpstr>价目表(叠院) </vt:lpstr>
      <vt:lpstr>Sheet2</vt:lpstr>
      <vt:lpstr>所需资料及填写说明</vt:lpstr>
      <vt:lpstr>'价目表(合院)'!Print_Area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2020-12-16T06:43:14Z</cp:lastPrinted>
  <dcterms:created xsi:type="dcterms:W3CDTF">2006-09-13T11:21:00Z</dcterms:created>
  <dcterms:modified xsi:type="dcterms:W3CDTF">2020-12-16T06:48:44Z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